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bookViews>
    <workbookView showHorizontalScroll="0" showVerticalScroll="0" xWindow="240" yWindow="60" windowWidth="20115" windowHeight="8010" tabRatio="1000"/>
  </bookViews>
  <sheets>
    <sheet name="Home" sheetId="5" r:id="rId1"/>
    <sheet name="Hotel Unique" sheetId="1" r:id="rId2"/>
    <sheet name="Hotel Sur la Mer" sheetId="15" r:id="rId3"/>
    <sheet name="Banquete IIC" sheetId="13" r:id="rId4"/>
    <sheet name="Info" sheetId="3" state="hidden" r:id="rId5"/>
    <sheet name="Export Users" sheetId="8" state="hidden" r:id="rId6"/>
    <sheet name="Export Accom" sheetId="10" state="hidden" r:id="rId7"/>
    <sheet name="Export Accom2" sheetId="11" state="hidden" r:id="rId8"/>
    <sheet name="Export Banquet" sheetId="14" state="hidden" r:id="rId9"/>
  </sheets>
  <definedNames>
    <definedName name="_xlnm.Print_Area" localSheetId="3">'Banquete IIC'!$B$2:$M$31</definedName>
    <definedName name="_xlnm.Print_Area" localSheetId="2">'Hotel Sur la Mer'!$B$2:$M$31</definedName>
    <definedName name="_xlnm.Print_Area" localSheetId="1">'Hotel Unique'!$B$2:$M$31</definedName>
  </definedNames>
  <calcPr calcId="162913"/>
</workbook>
</file>

<file path=xl/calcChain.xml><?xml version="1.0" encoding="utf-8"?>
<calcChain xmlns="http://schemas.openxmlformats.org/spreadsheetml/2006/main">
  <c r="M25" i="1" l="1"/>
  <c r="L25" i="1"/>
  <c r="K25" i="1"/>
  <c r="I25" i="1"/>
  <c r="M24" i="1"/>
  <c r="L24" i="1"/>
  <c r="K24" i="1"/>
  <c r="I24" i="1"/>
  <c r="M23" i="1"/>
  <c r="L23" i="1"/>
  <c r="K23" i="1"/>
  <c r="I23" i="1"/>
  <c r="M22" i="1"/>
  <c r="L22" i="1"/>
  <c r="K22" i="1"/>
  <c r="I22" i="1"/>
  <c r="M21" i="1"/>
  <c r="L21" i="1"/>
  <c r="K21" i="1"/>
  <c r="I21" i="1"/>
  <c r="M20" i="1"/>
  <c r="L20" i="1"/>
  <c r="K20" i="1"/>
  <c r="I20" i="1"/>
  <c r="M19" i="1"/>
  <c r="L19" i="1"/>
  <c r="K19" i="1"/>
  <c r="I19" i="1"/>
  <c r="M18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K13" i="1"/>
  <c r="I13" i="1"/>
  <c r="L12" i="1"/>
  <c r="K12" i="1"/>
  <c r="I12" i="1"/>
  <c r="L11" i="1"/>
  <c r="K11" i="1"/>
  <c r="I11" i="1"/>
  <c r="M25" i="15"/>
  <c r="M24" i="15"/>
  <c r="M23" i="15"/>
  <c r="M22" i="15"/>
  <c r="M21" i="15"/>
  <c r="M20" i="15"/>
  <c r="M19" i="15"/>
  <c r="M18" i="15"/>
  <c r="I25" i="15"/>
  <c r="I24" i="15"/>
  <c r="I23" i="15"/>
  <c r="I22" i="15"/>
  <c r="I21" i="15"/>
  <c r="I20" i="15"/>
  <c r="I19" i="15"/>
  <c r="I18" i="15"/>
  <c r="I17" i="15"/>
  <c r="M17" i="15" s="1"/>
  <c r="I16" i="15"/>
  <c r="I15" i="15"/>
  <c r="M15" i="15" s="1"/>
  <c r="I14" i="15"/>
  <c r="M14" i="15" s="1"/>
  <c r="I13" i="15"/>
  <c r="M13" i="15" s="1"/>
  <c r="I12" i="15"/>
  <c r="M12" i="15" s="1"/>
  <c r="I11" i="15"/>
  <c r="O25" i="15"/>
  <c r="L25" i="15"/>
  <c r="K25" i="15"/>
  <c r="O24" i="15"/>
  <c r="L24" i="15"/>
  <c r="K24" i="15"/>
  <c r="O23" i="15"/>
  <c r="L23" i="15"/>
  <c r="K23" i="15"/>
  <c r="O22" i="15"/>
  <c r="L22" i="15"/>
  <c r="K22" i="15"/>
  <c r="O21" i="15"/>
  <c r="L21" i="15"/>
  <c r="K21" i="15"/>
  <c r="O20" i="15"/>
  <c r="L20" i="15"/>
  <c r="K20" i="15"/>
  <c r="O19" i="15"/>
  <c r="L19" i="15"/>
  <c r="K19" i="15"/>
  <c r="O18" i="15"/>
  <c r="L18" i="15"/>
  <c r="K18" i="15"/>
  <c r="O17" i="15"/>
  <c r="L17" i="15"/>
  <c r="K17" i="15"/>
  <c r="O16" i="15"/>
  <c r="M16" i="15" s="1"/>
  <c r="L16" i="15"/>
  <c r="K16" i="15"/>
  <c r="O15" i="15"/>
  <c r="L15" i="15"/>
  <c r="K15" i="15"/>
  <c r="O14" i="15"/>
  <c r="L14" i="15"/>
  <c r="K14" i="15"/>
  <c r="O13" i="15"/>
  <c r="L13" i="15"/>
  <c r="O6" i="15" s="1"/>
  <c r="K13" i="15"/>
  <c r="O12" i="15"/>
  <c r="L12" i="15"/>
  <c r="K12" i="15"/>
  <c r="O11" i="15"/>
  <c r="K31" i="15"/>
  <c r="I31" i="15"/>
  <c r="G31" i="15"/>
  <c r="E31" i="15"/>
  <c r="B31" i="15"/>
  <c r="K30" i="15"/>
  <c r="I30" i="15"/>
  <c r="G30" i="15"/>
  <c r="E30" i="15"/>
  <c r="B30" i="15"/>
  <c r="Q26" i="15"/>
  <c r="L11" i="15"/>
  <c r="K11" i="15"/>
  <c r="R4" i="15"/>
  <c r="Q4" i="15"/>
  <c r="P4" i="15"/>
  <c r="O4" i="15"/>
  <c r="O25" i="1"/>
  <c r="O24" i="1"/>
  <c r="O23" i="1"/>
  <c r="O22" i="1"/>
  <c r="O21" i="1"/>
  <c r="O20" i="1"/>
  <c r="O19" i="1"/>
  <c r="O18" i="1"/>
  <c r="O17" i="1"/>
  <c r="M17" i="1" s="1"/>
  <c r="O16" i="1"/>
  <c r="M16" i="1" s="1"/>
  <c r="O15" i="1"/>
  <c r="M15" i="1" s="1"/>
  <c r="O14" i="1"/>
  <c r="M14" i="1" s="1"/>
  <c r="O13" i="1"/>
  <c r="M13" i="1" s="1"/>
  <c r="O12" i="1"/>
  <c r="M12" i="1" s="1"/>
  <c r="O11" i="1"/>
  <c r="M11" i="1" s="1"/>
  <c r="M11" i="15" l="1"/>
  <c r="M26" i="15" s="1"/>
  <c r="P6" i="15"/>
  <c r="H16" i="14"/>
  <c r="G16" i="14"/>
  <c r="F16" i="14"/>
  <c r="E16" i="14" s="1"/>
  <c r="H15" i="14"/>
  <c r="G15" i="14"/>
  <c r="F15" i="14"/>
  <c r="C15" i="14" s="1"/>
  <c r="H14" i="14"/>
  <c r="G14" i="14"/>
  <c r="F14" i="14"/>
  <c r="D14" i="14" s="1"/>
  <c r="H13" i="14"/>
  <c r="G13" i="14"/>
  <c r="F13" i="14"/>
  <c r="C13" i="14" s="1"/>
  <c r="H12" i="14"/>
  <c r="G12" i="14"/>
  <c r="F12" i="14"/>
  <c r="E12" i="14" s="1"/>
  <c r="H11" i="14"/>
  <c r="G11" i="14"/>
  <c r="F11" i="14"/>
  <c r="B11" i="14" s="1"/>
  <c r="H10" i="14"/>
  <c r="G10" i="14"/>
  <c r="F10" i="14"/>
  <c r="B10" i="14" s="1"/>
  <c r="H9" i="14"/>
  <c r="G9" i="14"/>
  <c r="F9" i="14"/>
  <c r="E9" i="14" s="1"/>
  <c r="H8" i="14"/>
  <c r="G8" i="14"/>
  <c r="F8" i="14"/>
  <c r="E8" i="14" s="1"/>
  <c r="H7" i="14"/>
  <c r="G7" i="14"/>
  <c r="F7" i="14"/>
  <c r="C7" i="14" s="1"/>
  <c r="H6" i="14"/>
  <c r="G6" i="14"/>
  <c r="F6" i="14"/>
  <c r="D6" i="14" s="1"/>
  <c r="H5" i="14"/>
  <c r="G5" i="14"/>
  <c r="F5" i="14"/>
  <c r="A5" i="14" s="1"/>
  <c r="H4" i="14"/>
  <c r="G4" i="14"/>
  <c r="F4" i="14"/>
  <c r="D4" i="14" s="1"/>
  <c r="H3" i="14"/>
  <c r="G3" i="14"/>
  <c r="F3" i="14"/>
  <c r="E3" i="14" s="1"/>
  <c r="H2" i="14"/>
  <c r="G2" i="14"/>
  <c r="F2" i="14"/>
  <c r="E15" i="14"/>
  <c r="C14" i="14"/>
  <c r="E13" i="14"/>
  <c r="D13" i="14"/>
  <c r="A13" i="14"/>
  <c r="C11" i="14"/>
  <c r="B9" i="14"/>
  <c r="B8" i="14"/>
  <c r="E7" i="14"/>
  <c r="E6" i="14"/>
  <c r="D5" i="14"/>
  <c r="E11" i="14" l="1"/>
  <c r="B7" i="14"/>
  <c r="B15" i="14"/>
  <c r="C10" i="14"/>
  <c r="C6" i="14"/>
  <c r="E10" i="14"/>
  <c r="E14" i="14"/>
  <c r="B16" i="14"/>
  <c r="A4" i="14"/>
  <c r="B6" i="14"/>
  <c r="D10" i="14"/>
  <c r="B14" i="14"/>
  <c r="B4" i="14"/>
  <c r="E4" i="14"/>
  <c r="B5" i="14"/>
  <c r="D9" i="14"/>
  <c r="B12" i="14"/>
  <c r="B13" i="14"/>
  <c r="E5" i="14"/>
  <c r="C9" i="14"/>
  <c r="C5" i="14"/>
  <c r="A9" i="14"/>
  <c r="B3" i="14"/>
  <c r="C3" i="14"/>
  <c r="D3" i="14"/>
  <c r="C4" i="14"/>
  <c r="A6" i="14"/>
  <c r="D7" i="14"/>
  <c r="C8" i="14"/>
  <c r="A10" i="14"/>
  <c r="D11" i="14"/>
  <c r="C12" i="14"/>
  <c r="A14" i="14"/>
  <c r="D15" i="14"/>
  <c r="C16" i="14"/>
  <c r="A3" i="14"/>
  <c r="A7" i="14"/>
  <c r="D8" i="14"/>
  <c r="A11" i="14"/>
  <c r="D12" i="14"/>
  <c r="A15" i="14"/>
  <c r="D16" i="14"/>
  <c r="A8" i="14"/>
  <c r="A12" i="14"/>
  <c r="A16" i="14"/>
  <c r="M46" i="10"/>
  <c r="L46" i="10"/>
  <c r="G46" i="10"/>
  <c r="C46" i="10" s="1"/>
  <c r="M45" i="10"/>
  <c r="L45" i="10"/>
  <c r="G45" i="10"/>
  <c r="C45" i="10" s="1"/>
  <c r="M44" i="10"/>
  <c r="L44" i="10"/>
  <c r="G44" i="10"/>
  <c r="C44" i="10" s="1"/>
  <c r="M43" i="10"/>
  <c r="L43" i="10"/>
  <c r="G43" i="10"/>
  <c r="C43" i="10" s="1"/>
  <c r="M42" i="10"/>
  <c r="L42" i="10"/>
  <c r="G42" i="10"/>
  <c r="C42" i="10" s="1"/>
  <c r="M41" i="10"/>
  <c r="L41" i="10"/>
  <c r="G41" i="10"/>
  <c r="C41" i="10" s="1"/>
  <c r="M40" i="10"/>
  <c r="L40" i="10"/>
  <c r="G40" i="10"/>
  <c r="C40" i="10" s="1"/>
  <c r="M39" i="10"/>
  <c r="L39" i="10"/>
  <c r="G39" i="10"/>
  <c r="D39" i="10" s="1"/>
  <c r="M38" i="10"/>
  <c r="L38" i="10"/>
  <c r="G38" i="10"/>
  <c r="D38" i="10" s="1"/>
  <c r="M37" i="10"/>
  <c r="L37" i="10"/>
  <c r="G37" i="10"/>
  <c r="D37" i="10" s="1"/>
  <c r="B37" i="10"/>
  <c r="M36" i="10"/>
  <c r="L36" i="10"/>
  <c r="G36" i="10"/>
  <c r="D36" i="10" s="1"/>
  <c r="G35" i="10"/>
  <c r="D35" i="10" s="1"/>
  <c r="G34" i="10"/>
  <c r="D34" i="10" s="1"/>
  <c r="G33" i="10"/>
  <c r="E33" i="10" s="1"/>
  <c r="G32" i="10"/>
  <c r="E32" i="10" s="1"/>
  <c r="M31" i="10"/>
  <c r="L31" i="10"/>
  <c r="G31" i="10"/>
  <c r="D31" i="10" s="1"/>
  <c r="M30" i="10"/>
  <c r="L30" i="10"/>
  <c r="G30" i="10"/>
  <c r="D30" i="10" s="1"/>
  <c r="M29" i="10"/>
  <c r="L29" i="10"/>
  <c r="G29" i="10"/>
  <c r="D29" i="10" s="1"/>
  <c r="M28" i="10"/>
  <c r="L28" i="10"/>
  <c r="G28" i="10"/>
  <c r="D28" i="10" s="1"/>
  <c r="C28" i="10"/>
  <c r="M27" i="10"/>
  <c r="L27" i="10"/>
  <c r="G27" i="10"/>
  <c r="D27" i="10" s="1"/>
  <c r="M26" i="10"/>
  <c r="L26" i="10"/>
  <c r="G26" i="10"/>
  <c r="D26" i="10" s="1"/>
  <c r="M25" i="10"/>
  <c r="L25" i="10"/>
  <c r="G25" i="10"/>
  <c r="D25" i="10" s="1"/>
  <c r="M24" i="10"/>
  <c r="L24" i="10"/>
  <c r="G24" i="10"/>
  <c r="D24" i="10" s="1"/>
  <c r="M23" i="10"/>
  <c r="L23" i="10"/>
  <c r="G23" i="10"/>
  <c r="C23" i="10" s="1"/>
  <c r="M22" i="10"/>
  <c r="L22" i="10"/>
  <c r="G22" i="10"/>
  <c r="C22" i="10" s="1"/>
  <c r="M21" i="10"/>
  <c r="L21" i="10"/>
  <c r="G21" i="10"/>
  <c r="D21" i="10" s="1"/>
  <c r="M20" i="10"/>
  <c r="L20" i="10"/>
  <c r="G20" i="10"/>
  <c r="D20" i="10" s="1"/>
  <c r="M19" i="10"/>
  <c r="L19" i="10"/>
  <c r="G19" i="10"/>
  <c r="C19" i="10" s="1"/>
  <c r="M18" i="10"/>
  <c r="L18" i="10"/>
  <c r="G18" i="10"/>
  <c r="D18" i="10" s="1"/>
  <c r="M17" i="10"/>
  <c r="L17" i="10"/>
  <c r="G17" i="10"/>
  <c r="D17" i="10" s="1"/>
  <c r="G16" i="10"/>
  <c r="E16" i="10" s="1"/>
  <c r="G15" i="10"/>
  <c r="C15" i="10" s="1"/>
  <c r="G14" i="10"/>
  <c r="E14" i="10" s="1"/>
  <c r="G13" i="10"/>
  <c r="C13" i="10" s="1"/>
  <c r="G12" i="10"/>
  <c r="D12" i="10" s="1"/>
  <c r="G11" i="10"/>
  <c r="D11" i="10" s="1"/>
  <c r="G10" i="10"/>
  <c r="C10" i="10" s="1"/>
  <c r="G9" i="10"/>
  <c r="E9" i="10" s="1"/>
  <c r="G8" i="10"/>
  <c r="C8" i="10" s="1"/>
  <c r="G7" i="10"/>
  <c r="E7" i="10" s="1"/>
  <c r="B7" i="10"/>
  <c r="G6" i="10"/>
  <c r="C6" i="10" s="1"/>
  <c r="G5" i="10"/>
  <c r="E5" i="10" s="1"/>
  <c r="G4" i="10"/>
  <c r="C4" i="10" s="1"/>
  <c r="G3" i="10"/>
  <c r="E3" i="10" s="1"/>
  <c r="G2" i="10"/>
  <c r="D2" i="10" s="1"/>
  <c r="J4" i="8"/>
  <c r="I4" i="8"/>
  <c r="E4" i="8"/>
  <c r="D4" i="8"/>
  <c r="C4" i="8"/>
  <c r="B4" i="8"/>
  <c r="A4" i="8"/>
  <c r="J3" i="8"/>
  <c r="I3" i="8"/>
  <c r="E3" i="8"/>
  <c r="D3" i="8"/>
  <c r="C3" i="8"/>
  <c r="B3" i="8"/>
  <c r="A3" i="8"/>
  <c r="Q2" i="8"/>
  <c r="O2" i="8"/>
  <c r="N2" i="8"/>
  <c r="M2" i="8"/>
  <c r="L2" i="8"/>
  <c r="K2" i="8"/>
  <c r="J2" i="8"/>
  <c r="I2" i="8"/>
  <c r="E2" i="8"/>
  <c r="D2" i="8"/>
  <c r="C2" i="8"/>
  <c r="B2" i="8"/>
  <c r="A2" i="8"/>
  <c r="K31" i="13"/>
  <c r="I31" i="13"/>
  <c r="G31" i="13"/>
  <c r="E31" i="13"/>
  <c r="B31" i="13"/>
  <c r="K30" i="13"/>
  <c r="I30" i="13"/>
  <c r="G30" i="13"/>
  <c r="E30" i="13"/>
  <c r="B30" i="13"/>
  <c r="G28" i="13"/>
  <c r="D28" i="13"/>
  <c r="M25" i="13"/>
  <c r="I16" i="14" s="1"/>
  <c r="M24" i="13"/>
  <c r="I15" i="14" s="1"/>
  <c r="M23" i="13"/>
  <c r="I14" i="14" s="1"/>
  <c r="M22" i="13"/>
  <c r="I13" i="14" s="1"/>
  <c r="M21" i="13"/>
  <c r="I12" i="14" s="1"/>
  <c r="M20" i="13"/>
  <c r="I11" i="14" s="1"/>
  <c r="M19" i="13"/>
  <c r="I10" i="14" s="1"/>
  <c r="M18" i="13"/>
  <c r="I9" i="14" s="1"/>
  <c r="M17" i="13"/>
  <c r="I8" i="14" s="1"/>
  <c r="M16" i="13"/>
  <c r="I7" i="14" s="1"/>
  <c r="M15" i="13"/>
  <c r="I6" i="14" s="1"/>
  <c r="M14" i="13"/>
  <c r="I5" i="14" s="1"/>
  <c r="M13" i="13"/>
  <c r="I4" i="14" s="1"/>
  <c r="M12" i="13"/>
  <c r="I3" i="14" s="1"/>
  <c r="M11" i="13"/>
  <c r="M35" i="10"/>
  <c r="L35" i="10"/>
  <c r="M34" i="10"/>
  <c r="L34" i="10"/>
  <c r="M33" i="10"/>
  <c r="L33" i="10"/>
  <c r="M32" i="10"/>
  <c r="L32" i="10"/>
  <c r="K4" i="8"/>
  <c r="Q4" i="8"/>
  <c r="O4" i="8"/>
  <c r="N4" i="8"/>
  <c r="M4" i="8"/>
  <c r="K31" i="1"/>
  <c r="I31" i="1"/>
  <c r="G31" i="1"/>
  <c r="E31" i="1"/>
  <c r="B31" i="1"/>
  <c r="K30" i="1"/>
  <c r="I30" i="1"/>
  <c r="G30" i="1"/>
  <c r="E30" i="1"/>
  <c r="B30" i="1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P6" i="1"/>
  <c r="R3" i="8" s="1"/>
  <c r="O6" i="1"/>
  <c r="Q3" i="8" s="1"/>
  <c r="R4" i="1"/>
  <c r="P3" i="8" s="1"/>
  <c r="Q4" i="1"/>
  <c r="O3" i="8" s="1"/>
  <c r="P4" i="1"/>
  <c r="N3" i="8" s="1"/>
  <c r="O4" i="1"/>
  <c r="M3" i="8" s="1"/>
  <c r="M26" i="13" l="1"/>
  <c r="B14" i="10"/>
  <c r="D13" i="10"/>
  <c r="B15" i="10"/>
  <c r="B28" i="10"/>
  <c r="C30" i="10"/>
  <c r="B31" i="10"/>
  <c r="B29" i="10"/>
  <c r="A36" i="10"/>
  <c r="I36" i="10" s="1"/>
  <c r="B38" i="10"/>
  <c r="C29" i="10"/>
  <c r="B30" i="10"/>
  <c r="B34" i="10"/>
  <c r="E36" i="10"/>
  <c r="A37" i="10"/>
  <c r="I37" i="10" s="1"/>
  <c r="E38" i="10"/>
  <c r="A39" i="10"/>
  <c r="I39" i="10" s="1"/>
  <c r="B40" i="10"/>
  <c r="B41" i="10"/>
  <c r="B42" i="10"/>
  <c r="B43" i="10"/>
  <c r="B44" i="10"/>
  <c r="B45" i="10"/>
  <c r="B46" i="10"/>
  <c r="B18" i="10"/>
  <c r="B19" i="10"/>
  <c r="B20" i="10"/>
  <c r="B21" i="10"/>
  <c r="B22" i="10"/>
  <c r="B23" i="10"/>
  <c r="B24" i="10"/>
  <c r="B25" i="10"/>
  <c r="B26" i="10"/>
  <c r="B27" i="10"/>
  <c r="C31" i="10"/>
  <c r="E37" i="10"/>
  <c r="A38" i="10"/>
  <c r="I38" i="10" s="1"/>
  <c r="C18" i="10"/>
  <c r="D19" i="10"/>
  <c r="D22" i="10"/>
  <c r="D23" i="10"/>
  <c r="A17" i="10"/>
  <c r="H17" i="10" s="1"/>
  <c r="E17" i="10"/>
  <c r="A18" i="10"/>
  <c r="I18" i="10" s="1"/>
  <c r="E18" i="10"/>
  <c r="A19" i="10"/>
  <c r="K19" i="10" s="1"/>
  <c r="E19" i="10"/>
  <c r="A20" i="10"/>
  <c r="K20" i="10" s="1"/>
  <c r="E20" i="10"/>
  <c r="A21" i="10"/>
  <c r="I21" i="10" s="1"/>
  <c r="E21" i="10"/>
  <c r="A22" i="10"/>
  <c r="H22" i="10" s="1"/>
  <c r="E22" i="10"/>
  <c r="A23" i="10"/>
  <c r="I23" i="10" s="1"/>
  <c r="E23" i="10"/>
  <c r="A24" i="10"/>
  <c r="K24" i="10" s="1"/>
  <c r="E24" i="10"/>
  <c r="A25" i="10"/>
  <c r="I25" i="10" s="1"/>
  <c r="E25" i="10"/>
  <c r="A26" i="10"/>
  <c r="H26" i="10" s="1"/>
  <c r="E26" i="10"/>
  <c r="A27" i="10"/>
  <c r="I27" i="10" s="1"/>
  <c r="E27" i="10"/>
  <c r="A28" i="10"/>
  <c r="I28" i="10" s="1"/>
  <c r="E28" i="10"/>
  <c r="A29" i="10"/>
  <c r="I29" i="10" s="1"/>
  <c r="E29" i="10"/>
  <c r="A30" i="10"/>
  <c r="I30" i="10" s="1"/>
  <c r="E30" i="10"/>
  <c r="A31" i="10"/>
  <c r="I31" i="10" s="1"/>
  <c r="E31" i="10"/>
  <c r="B36" i="10"/>
  <c r="C37" i="10"/>
  <c r="C38" i="10"/>
  <c r="C39" i="10"/>
  <c r="D40" i="10"/>
  <c r="D41" i="10"/>
  <c r="D42" i="10"/>
  <c r="D43" i="10"/>
  <c r="D44" i="10"/>
  <c r="D45" i="10"/>
  <c r="D46" i="10"/>
  <c r="B17" i="10"/>
  <c r="B33" i="10"/>
  <c r="B35" i="10"/>
  <c r="C36" i="10"/>
  <c r="E39" i="10"/>
  <c r="A40" i="10"/>
  <c r="I40" i="10" s="1"/>
  <c r="E40" i="10"/>
  <c r="A41" i="10"/>
  <c r="I41" i="10" s="1"/>
  <c r="E41" i="10"/>
  <c r="A42" i="10"/>
  <c r="I42" i="10" s="1"/>
  <c r="E42" i="10"/>
  <c r="A43" i="10"/>
  <c r="I43" i="10" s="1"/>
  <c r="E43" i="10"/>
  <c r="A44" i="10"/>
  <c r="I44" i="10" s="1"/>
  <c r="E44" i="10"/>
  <c r="A45" i="10"/>
  <c r="I45" i="10" s="1"/>
  <c r="E45" i="10"/>
  <c r="A46" i="10"/>
  <c r="I46" i="10" s="1"/>
  <c r="E46" i="10"/>
  <c r="C17" i="10"/>
  <c r="C20" i="10"/>
  <c r="C21" i="10"/>
  <c r="C24" i="10"/>
  <c r="C25" i="10"/>
  <c r="C26" i="10"/>
  <c r="C27" i="10"/>
  <c r="B39" i="10"/>
  <c r="D6" i="10"/>
  <c r="F31" i="10"/>
  <c r="N25" i="10"/>
  <c r="H36" i="10"/>
  <c r="J25" i="10"/>
  <c r="N23" i="10"/>
  <c r="J43" i="10"/>
  <c r="F25" i="10"/>
  <c r="J27" i="10"/>
  <c r="F23" i="10"/>
  <c r="J21" i="10"/>
  <c r="J23" i="10"/>
  <c r="N31" i="10"/>
  <c r="H38" i="10"/>
  <c r="H44" i="10"/>
  <c r="J31" i="10"/>
  <c r="A2" i="10"/>
  <c r="M2" i="10" s="1"/>
  <c r="B3" i="10"/>
  <c r="A11" i="10"/>
  <c r="H11" i="10" s="1"/>
  <c r="B11" i="10"/>
  <c r="B2" i="10"/>
  <c r="E2" i="10"/>
  <c r="B4" i="10"/>
  <c r="E11" i="10"/>
  <c r="B13" i="10"/>
  <c r="B10" i="10"/>
  <c r="A12" i="10"/>
  <c r="I12" i="10" s="1"/>
  <c r="C2" i="10"/>
  <c r="B6" i="10"/>
  <c r="D10" i="10"/>
  <c r="C11" i="10"/>
  <c r="C12" i="10"/>
  <c r="B5" i="10"/>
  <c r="D8" i="10"/>
  <c r="E12" i="10"/>
  <c r="D15" i="10"/>
  <c r="D4" i="10"/>
  <c r="B9" i="10"/>
  <c r="B12" i="10"/>
  <c r="B16" i="10"/>
  <c r="B8" i="10"/>
  <c r="C3" i="10"/>
  <c r="A4" i="10"/>
  <c r="N4" i="10" s="1"/>
  <c r="E4" i="10"/>
  <c r="C5" i="10"/>
  <c r="A6" i="10"/>
  <c r="I6" i="10" s="1"/>
  <c r="E6" i="10"/>
  <c r="C7" i="10"/>
  <c r="A8" i="10"/>
  <c r="I8" i="10" s="1"/>
  <c r="E8" i="10"/>
  <c r="C9" i="10"/>
  <c r="A10" i="10"/>
  <c r="I10" i="10" s="1"/>
  <c r="E10" i="10"/>
  <c r="A13" i="10"/>
  <c r="H13" i="10" s="1"/>
  <c r="E13" i="10"/>
  <c r="C14" i="10"/>
  <c r="A15" i="10"/>
  <c r="H15" i="10" s="1"/>
  <c r="E15" i="10"/>
  <c r="C16" i="10"/>
  <c r="D3" i="10"/>
  <c r="D5" i="10"/>
  <c r="D7" i="10"/>
  <c r="D9" i="10"/>
  <c r="D14" i="10"/>
  <c r="D16" i="10"/>
  <c r="Q26" i="1"/>
  <c r="K3" i="8" s="1"/>
  <c r="A3" i="10"/>
  <c r="K3" i="10" s="1"/>
  <c r="A5" i="10"/>
  <c r="H5" i="10" s="1"/>
  <c r="A7" i="10"/>
  <c r="H7" i="10" s="1"/>
  <c r="A9" i="10"/>
  <c r="H9" i="10" s="1"/>
  <c r="A14" i="10"/>
  <c r="I14" i="10" s="1"/>
  <c r="A16" i="10"/>
  <c r="I16" i="10" s="1"/>
  <c r="A35" i="10"/>
  <c r="F35" i="10" s="1"/>
  <c r="E35" i="10"/>
  <c r="C35" i="10"/>
  <c r="A34" i="10"/>
  <c r="I34" i="10" s="1"/>
  <c r="E34" i="10"/>
  <c r="C34" i="10"/>
  <c r="C33" i="10"/>
  <c r="D33" i="10"/>
  <c r="A33" i="10"/>
  <c r="F33" i="10" s="1"/>
  <c r="B32" i="10"/>
  <c r="F27" i="10"/>
  <c r="K29" i="10"/>
  <c r="J37" i="10"/>
  <c r="F41" i="10"/>
  <c r="K43" i="10"/>
  <c r="N45" i="10"/>
  <c r="N2" i="10"/>
  <c r="K23" i="10"/>
  <c r="F29" i="10"/>
  <c r="K31" i="10"/>
  <c r="J39" i="10"/>
  <c r="N39" i="10"/>
  <c r="F43" i="10"/>
  <c r="K39" i="10"/>
  <c r="F45" i="10"/>
  <c r="K2" i="10"/>
  <c r="K27" i="10"/>
  <c r="F39" i="10"/>
  <c r="K41" i="10"/>
  <c r="L4" i="8"/>
  <c r="C32" i="10"/>
  <c r="D32" i="10"/>
  <c r="A32" i="10"/>
  <c r="J32" i="10" s="1"/>
  <c r="F4" i="8"/>
  <c r="F2" i="8"/>
  <c r="F3" i="8"/>
  <c r="G4" i="8"/>
  <c r="G2" i="8"/>
  <c r="G3" i="8"/>
  <c r="I2" i="14"/>
  <c r="N17" i="10"/>
  <c r="I19" i="10"/>
  <c r="H19" i="10"/>
  <c r="K6" i="10"/>
  <c r="K11" i="10"/>
  <c r="K12" i="10"/>
  <c r="F14" i="10"/>
  <c r="K17" i="10"/>
  <c r="F19" i="10"/>
  <c r="M3" i="10"/>
  <c r="J3" i="10"/>
  <c r="F22" i="10"/>
  <c r="M7" i="10"/>
  <c r="I11" i="10"/>
  <c r="M12" i="10"/>
  <c r="M14" i="10"/>
  <c r="I17" i="10"/>
  <c r="J19" i="10"/>
  <c r="N19" i="10"/>
  <c r="H21" i="10"/>
  <c r="H23" i="10"/>
  <c r="H27" i="10"/>
  <c r="H29" i="10"/>
  <c r="H31" i="10"/>
  <c r="H33" i="10"/>
  <c r="J34" i="10"/>
  <c r="F36" i="10"/>
  <c r="J36" i="10"/>
  <c r="N36" i="10"/>
  <c r="F38" i="10"/>
  <c r="J38" i="10"/>
  <c r="N38" i="10"/>
  <c r="H39" i="10"/>
  <c r="H41" i="10"/>
  <c r="N42" i="10"/>
  <c r="H45" i="10"/>
  <c r="N46" i="10"/>
  <c r="K36" i="10"/>
  <c r="K38" i="10"/>
  <c r="K44" i="10" l="1"/>
  <c r="H20" i="10"/>
  <c r="F13" i="10"/>
  <c r="F24" i="10"/>
  <c r="I20" i="10"/>
  <c r="I2" i="10"/>
  <c r="H28" i="10"/>
  <c r="H40" i="10"/>
  <c r="N28" i="10"/>
  <c r="K18" i="10"/>
  <c r="N44" i="10"/>
  <c r="N40" i="10"/>
  <c r="F20" i="10"/>
  <c r="F37" i="10"/>
  <c r="H43" i="10"/>
  <c r="H37" i="10"/>
  <c r="H35" i="10"/>
  <c r="N30" i="10"/>
  <c r="H25" i="10"/>
  <c r="J26" i="10"/>
  <c r="F17" i="10"/>
  <c r="J17" i="10"/>
  <c r="N43" i="10"/>
  <c r="K21" i="10"/>
  <c r="K45" i="10"/>
  <c r="K37" i="10"/>
  <c r="K25" i="10"/>
  <c r="J45" i="10"/>
  <c r="N37" i="10"/>
  <c r="F21" i="10"/>
  <c r="J29" i="10"/>
  <c r="N29" i="10"/>
  <c r="N27" i="10"/>
  <c r="N21" i="10"/>
  <c r="N10" i="10"/>
  <c r="M13" i="10"/>
  <c r="K42" i="10"/>
  <c r="K32" i="10"/>
  <c r="J46" i="10"/>
  <c r="J44" i="10"/>
  <c r="J42" i="10"/>
  <c r="J40" i="10"/>
  <c r="J30" i="10"/>
  <c r="J28" i="10"/>
  <c r="N26" i="10"/>
  <c r="J22" i="10"/>
  <c r="F18" i="10"/>
  <c r="J24" i="10"/>
  <c r="J20" i="10"/>
  <c r="J41" i="10"/>
  <c r="N41" i="10"/>
  <c r="I26" i="10"/>
  <c r="H30" i="10"/>
  <c r="H46" i="10"/>
  <c r="F46" i="10"/>
  <c r="F32" i="10"/>
  <c r="K26" i="10"/>
  <c r="N22" i="10"/>
  <c r="N24" i="10"/>
  <c r="N20" i="10"/>
  <c r="H42" i="10"/>
  <c r="K40" i="10"/>
  <c r="K30" i="10"/>
  <c r="F44" i="10"/>
  <c r="F42" i="10"/>
  <c r="F40" i="10"/>
  <c r="F30" i="10"/>
  <c r="F28" i="10"/>
  <c r="J18" i="10"/>
  <c r="K46" i="10"/>
  <c r="K28" i="10"/>
  <c r="I24" i="10"/>
  <c r="H18" i="10"/>
  <c r="F26" i="10"/>
  <c r="H24" i="10"/>
  <c r="K22" i="10"/>
  <c r="N18" i="10"/>
  <c r="I22" i="10"/>
  <c r="M8" i="10"/>
  <c r="K8" i="10"/>
  <c r="J7" i="10"/>
  <c r="M6" i="10"/>
  <c r="F34" i="10"/>
  <c r="N13" i="10"/>
  <c r="K34" i="10"/>
  <c r="N34" i="10"/>
  <c r="M10" i="10"/>
  <c r="F10" i="10"/>
  <c r="J6" i="10"/>
  <c r="H34" i="10"/>
  <c r="K35" i="10"/>
  <c r="K33" i="10"/>
  <c r="M4" i="10"/>
  <c r="J11" i="10"/>
  <c r="J16" i="10"/>
  <c r="J12" i="10"/>
  <c r="M16" i="10"/>
  <c r="M11" i="10"/>
  <c r="J9" i="10"/>
  <c r="H2" i="10"/>
  <c r="F11" i="10"/>
  <c r="N11" i="10"/>
  <c r="F2" i="10"/>
  <c r="J2" i="10"/>
  <c r="M15" i="10"/>
  <c r="H12" i="10"/>
  <c r="M9" i="10"/>
  <c r="M5" i="10"/>
  <c r="J5" i="10"/>
  <c r="K15" i="10"/>
  <c r="F12" i="10"/>
  <c r="J8" i="10"/>
  <c r="J15" i="10"/>
  <c r="K16" i="10"/>
  <c r="N12" i="10"/>
  <c r="N14" i="10"/>
  <c r="H14" i="10"/>
  <c r="H10" i="10"/>
  <c r="I7" i="10"/>
  <c r="F3" i="10"/>
  <c r="I3" i="10"/>
  <c r="K14" i="10"/>
  <c r="K13" i="10"/>
  <c r="K10" i="10"/>
  <c r="F6" i="10"/>
  <c r="N7" i="10"/>
  <c r="H3" i="10"/>
  <c r="M26" i="1"/>
  <c r="L3" i="8" s="1"/>
  <c r="I13" i="10"/>
  <c r="H6" i="10"/>
  <c r="N3" i="10"/>
  <c r="K7" i="10"/>
  <c r="J14" i="10"/>
  <c r="J10" i="10"/>
  <c r="F7" i="10"/>
  <c r="N6" i="10"/>
  <c r="J13" i="10"/>
  <c r="I15" i="10"/>
  <c r="I9" i="10"/>
  <c r="I5" i="10"/>
  <c r="N9" i="10"/>
  <c r="F5" i="10"/>
  <c r="F16" i="10"/>
  <c r="F15" i="10"/>
  <c r="F8" i="10"/>
  <c r="K5" i="10"/>
  <c r="J4" i="10"/>
  <c r="K9" i="10"/>
  <c r="H16" i="10"/>
  <c r="H8" i="10"/>
  <c r="I4" i="10"/>
  <c r="N5" i="10"/>
  <c r="H4" i="10"/>
  <c r="N16" i="10"/>
  <c r="F9" i="10"/>
  <c r="N8" i="10"/>
  <c r="N15" i="10"/>
  <c r="F4" i="10"/>
  <c r="K4" i="10"/>
  <c r="I35" i="10"/>
  <c r="J35" i="10"/>
  <c r="N35" i="10"/>
  <c r="I33" i="10"/>
  <c r="N33" i="10"/>
  <c r="J33" i="10"/>
  <c r="N32" i="10"/>
  <c r="I32" i="10"/>
  <c r="H32" i="10"/>
  <c r="E2" i="14"/>
  <c r="A2" i="14"/>
  <c r="C2" i="14"/>
  <c r="B2" i="14"/>
  <c r="D2" i="14"/>
</calcChain>
</file>

<file path=xl/sharedStrings.xml><?xml version="1.0" encoding="utf-8"?>
<sst xmlns="http://schemas.openxmlformats.org/spreadsheetml/2006/main" count="175" uniqueCount="81">
  <si>
    <t>Entrada</t>
  </si>
  <si>
    <t>Salida</t>
  </si>
  <si>
    <t>Noches</t>
  </si>
  <si>
    <t>Cant Pax</t>
  </si>
  <si>
    <t>Precio</t>
  </si>
  <si>
    <t>Regimen</t>
  </si>
  <si>
    <t>Tipo Hab</t>
  </si>
  <si>
    <t>Deluxe</t>
  </si>
  <si>
    <t>Estandar</t>
  </si>
  <si>
    <t>Hoteles</t>
  </si>
  <si>
    <t>Accommodation Form</t>
  </si>
  <si>
    <t>Email</t>
  </si>
  <si>
    <t>Reservation Holder</t>
  </si>
  <si>
    <t>School / Association</t>
  </si>
  <si>
    <t>Country</t>
  </si>
  <si>
    <t>Telephone</t>
  </si>
  <si>
    <t>Ocupantes</t>
  </si>
  <si>
    <t>Single</t>
  </si>
  <si>
    <t>Nr.</t>
  </si>
  <si>
    <t>Check In</t>
  </si>
  <si>
    <t>Check Out</t>
  </si>
  <si>
    <t>Nights</t>
  </si>
  <si>
    <t># Pax</t>
  </si>
  <si>
    <t>Board</t>
  </si>
  <si>
    <t>Room Type</t>
  </si>
  <si>
    <t>Price</t>
  </si>
  <si>
    <t>Total</t>
  </si>
  <si>
    <t>Occupants</t>
  </si>
  <si>
    <t>IBAN</t>
  </si>
  <si>
    <t>ES94 0081 0554 8700 0189 3293</t>
  </si>
  <si>
    <t>Hotel El Cervol</t>
  </si>
  <si>
    <t>Hotel Holiday Inn</t>
  </si>
  <si>
    <t>RmNights</t>
  </si>
  <si>
    <t>1 Pax</t>
  </si>
  <si>
    <t>3 Pax</t>
  </si>
  <si>
    <t>4 Pax</t>
  </si>
  <si>
    <t>Triple</t>
  </si>
  <si>
    <t>Quad</t>
  </si>
  <si>
    <t>Titular</t>
  </si>
  <si>
    <t>Escuela</t>
  </si>
  <si>
    <t>Pais</t>
  </si>
  <si>
    <t>Telefono</t>
  </si>
  <si>
    <t>Jr Suite</t>
  </si>
  <si>
    <t>Suite</t>
  </si>
  <si>
    <t>2 Pax</t>
  </si>
  <si>
    <t>Total Habs</t>
  </si>
  <si>
    <t>Hotel President</t>
  </si>
  <si>
    <t>Club</t>
  </si>
  <si>
    <t>Hotel</t>
  </si>
  <si>
    <t>Banquete</t>
  </si>
  <si>
    <t>Banquet</t>
  </si>
  <si>
    <t>Adultos</t>
  </si>
  <si>
    <t>Niños</t>
  </si>
  <si>
    <t>Adults</t>
  </si>
  <si>
    <t>Adult / Child</t>
  </si>
  <si>
    <t>Children</t>
  </si>
  <si>
    <t>Allergies or other…</t>
  </si>
  <si>
    <t>Invitado</t>
  </si>
  <si>
    <t>Guest</t>
  </si>
  <si>
    <t>Adulto / Niño</t>
  </si>
  <si>
    <t>Alergias</t>
  </si>
  <si>
    <t>Accommodation Form - IIC Israel 2023</t>
  </si>
  <si>
    <t>Single Room</t>
  </si>
  <si>
    <t>Double Room</t>
  </si>
  <si>
    <t>BB</t>
  </si>
  <si>
    <t>Bed and Breakfast</t>
  </si>
  <si>
    <t>Double</t>
  </si>
  <si>
    <t>A</t>
  </si>
  <si>
    <t>B</t>
  </si>
  <si>
    <t>C</t>
  </si>
  <si>
    <t>D</t>
  </si>
  <si>
    <t>E</t>
  </si>
  <si>
    <t>F</t>
  </si>
  <si>
    <t>G</t>
  </si>
  <si>
    <t>Hotel Sur la Mer</t>
  </si>
  <si>
    <t>Hotel Unique</t>
  </si>
  <si>
    <t>Dinner IIC</t>
  </si>
  <si>
    <t>Adult</t>
  </si>
  <si>
    <t>Child</t>
  </si>
  <si>
    <t>IIC Israel 2023</t>
  </si>
  <si>
    <t>Dinner Reservation Form - IIC Israel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</si>
</sst>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5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50"/>
      <color theme="3"/>
      <name val="Stencil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2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2" fontId="8" fillId="0" borderId="0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2" fontId="8" fillId="0" borderId="0" xfId="0" applyNumberFormat="1" applyFont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2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2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9" fontId="8" fillId="0" borderId="0" xfId="0" quotePrefix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14" fontId="8" fillId="0" borderId="12" xfId="0" applyNumberFormat="1" applyFont="1" applyBorder="1" applyAlignment="1" applyProtection="1">
      <alignment horizontal="center" vertical="center"/>
      <protection locked="0"/>
    </xf>
    <xf numFmtId="1" fontId="8" fillId="0" borderId="12" xfId="0" applyNumberFormat="1" applyFont="1" applyBorder="1" applyAlignment="1" applyProtection="1">
      <alignment horizontal="center" vertical="center"/>
    </xf>
    <xf numFmtId="2" fontId="8" fillId="0" borderId="12" xfId="0" applyNumberFormat="1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2" fontId="13" fillId="0" borderId="12" xfId="0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2" fontId="15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16" fontId="9" fillId="0" borderId="16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16" fontId="6" fillId="0" borderId="0" xfId="0" applyNumberFormat="1" applyFont="1" applyFill="1" applyBorder="1" applyAlignment="1" applyProtection="1">
      <alignment vertical="center"/>
    </xf>
    <xf numFmtId="0" fontId="9" fillId="3" borderId="12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center" vertical="center"/>
    </xf>
    <xf numFmtId="2" fontId="9" fillId="3" borderId="9" xfId="0" applyNumberFormat="1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 applyProtection="1">
      <alignment horizontal="center" vertical="center"/>
    </xf>
    <xf numFmtId="2" fontId="9" fillId="3" borderId="12" xfId="0" applyNumberFormat="1" applyFont="1" applyFill="1" applyBorder="1" applyAlignment="1" applyProtection="1">
      <alignment horizontal="center" vertical="center"/>
    </xf>
    <xf numFmtId="16" fontId="9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19" xfId="0" applyBorder="1"/>
    <xf numFmtId="0" fontId="0" fillId="0" borderId="17" xfId="0" applyBorder="1"/>
    <xf numFmtId="0" fontId="0" fillId="0" borderId="13" xfId="0" applyBorder="1"/>
    <xf numFmtId="14" fontId="0" fillId="0" borderId="18" xfId="0" applyNumberFormat="1" applyBorder="1"/>
    <xf numFmtId="0" fontId="0" fillId="0" borderId="18" xfId="0" applyNumberFormat="1" applyBorder="1"/>
    <xf numFmtId="0" fontId="0" fillId="0" borderId="0" xfId="0" applyNumberFormat="1" applyBorder="1"/>
    <xf numFmtId="0" fontId="0" fillId="0" borderId="16" xfId="0" applyNumberFormat="1" applyBorder="1"/>
    <xf numFmtId="0" fontId="0" fillId="0" borderId="0" xfId="0" applyNumberFormat="1"/>
    <xf numFmtId="1" fontId="0" fillId="0" borderId="18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14" xfId="0" applyNumberFormat="1" applyBorder="1"/>
    <xf numFmtId="2" fontId="0" fillId="0" borderId="0" xfId="0" applyNumberFormat="1"/>
    <xf numFmtId="1" fontId="0" fillId="0" borderId="0" xfId="0" applyNumberFormat="1" applyBorder="1"/>
    <xf numFmtId="1" fontId="0" fillId="0" borderId="16" xfId="0" applyNumberFormat="1" applyBorder="1"/>
    <xf numFmtId="1" fontId="0" fillId="0" borderId="0" xfId="0" applyNumberFormat="1"/>
    <xf numFmtId="14" fontId="0" fillId="0" borderId="0" xfId="0" applyNumberFormat="1" applyBorder="1"/>
    <xf numFmtId="14" fontId="0" fillId="0" borderId="16" xfId="0" applyNumberFormat="1" applyBorder="1"/>
    <xf numFmtId="14" fontId="0" fillId="0" borderId="0" xfId="0" applyNumberFormat="1"/>
    <xf numFmtId="2" fontId="9" fillId="3" borderId="15" xfId="0" applyNumberFormat="1" applyFont="1" applyFill="1" applyBorder="1" applyAlignment="1" applyProtection="1">
      <alignment horizontal="center" vertical="center"/>
    </xf>
    <xf numFmtId="14" fontId="9" fillId="3" borderId="15" xfId="0" applyNumberFormat="1" applyFont="1" applyFill="1" applyBorder="1" applyAlignment="1" applyProtection="1">
      <alignment horizontal="center" vertical="center"/>
    </xf>
    <xf numFmtId="1" fontId="9" fillId="3" borderId="15" xfId="0" applyNumberFormat="1" applyFont="1" applyFill="1" applyBorder="1" applyAlignment="1" applyProtection="1">
      <alignment horizontal="center" vertical="center"/>
    </xf>
    <xf numFmtId="0" fontId="9" fillId="3" borderId="15" xfId="0" applyNumberFormat="1" applyFont="1" applyFill="1" applyBorder="1" applyAlignment="1" applyProtection="1">
      <alignment horizontal="center" vertic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9" fillId="3" borderId="1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9" fillId="3" borderId="19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2" fontId="9" fillId="3" borderId="22" xfId="0" applyNumberFormat="1" applyFont="1" applyFill="1" applyBorder="1" applyAlignment="1" applyProtection="1">
      <alignment horizontal="center" vertical="center"/>
    </xf>
    <xf numFmtId="0" fontId="0" fillId="0" borderId="23" xfId="0" applyBorder="1"/>
    <xf numFmtId="2" fontId="9" fillId="3" borderId="1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2" fontId="13" fillId="0" borderId="10" xfId="0" applyNumberFormat="1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2" fontId="9" fillId="3" borderId="1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2" fontId="9" fillId="3" borderId="9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8" fillId="0" borderId="15" xfId="0" applyNumberFormat="1" applyFont="1" applyBorder="1" applyAlignment="1" applyProtection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 vertical="center"/>
    </xf>
    <xf numFmtId="2" fontId="10" fillId="0" borderId="18" xfId="0" applyNumberFormat="1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2" fontId="9" fillId="0" borderId="0" xfId="0" applyNumberFormat="1" applyFont="1" applyBorder="1" applyAlignment="1" applyProtection="1">
      <alignment horizontal="center" vertical="center"/>
    </xf>
    <xf numFmtId="2" fontId="14" fillId="0" borderId="0" xfId="0" applyNumberFormat="1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9" xfId="0" quotePrefix="1" applyFont="1" applyFill="1" applyBorder="1" applyAlignment="1" applyProtection="1">
      <alignment horizontal="left" vertical="center"/>
      <protection locked="0"/>
    </xf>
    <xf numFmtId="0" fontId="19" fillId="0" borderId="9" xfId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2" fontId="9" fillId="3" borderId="12" xfId="0" applyNumberFormat="1" applyFont="1" applyFill="1" applyBorder="1" applyAlignment="1" applyProtection="1">
      <alignment horizontal="center" vertical="center"/>
    </xf>
    <xf numFmtId="16" fontId="9" fillId="3" borderId="12" xfId="0" applyNumberFormat="1" applyFont="1" applyFill="1" applyBorder="1" applyAlignment="1" applyProtection="1">
      <alignment horizontal="center" vertical="center"/>
    </xf>
    <xf numFmtId="164" fontId="9" fillId="0" borderId="9" xfId="0" applyNumberFormat="1" applyFont="1" applyBorder="1" applyAlignment="1" applyProtection="1">
      <alignment horizontal="center" vertical="center"/>
    </xf>
    <xf numFmtId="164" fontId="9" fillId="0" borderId="11" xfId="0" applyNumberFormat="1" applyFont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16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16" fontId="9" fillId="3" borderId="9" xfId="0" applyNumberFormat="1" applyFont="1" applyFill="1" applyBorder="1" applyAlignment="1" applyProtection="1">
      <alignment horizontal="center" vertical="center"/>
    </xf>
    <xf numFmtId="16" fontId="9" fillId="3" borderId="11" xfId="0" applyNumberFormat="1" applyFont="1" applyFill="1" applyBorder="1" applyAlignment="1" applyProtection="1">
      <alignment horizontal="center" vertical="center"/>
    </xf>
    <xf numFmtId="2" fontId="9" fillId="0" borderId="13" xfId="0" applyNumberFormat="1" applyFont="1" applyFill="1" applyBorder="1" applyAlignment="1" applyProtection="1">
      <alignment horizontal="center" vertical="center"/>
    </xf>
    <xf numFmtId="2" fontId="9" fillId="0" borderId="14" xfId="0" applyNumberFormat="1" applyFont="1" applyFill="1" applyBorder="1" applyAlignment="1" applyProtection="1">
      <alignment horizontal="center" vertical="center"/>
    </xf>
    <xf numFmtId="14" fontId="8" fillId="0" borderId="9" xfId="0" applyNumberFormat="1" applyFont="1" applyBorder="1" applyAlignment="1" applyProtection="1">
      <alignment horizontal="center" vertical="center"/>
      <protection locked="0"/>
    </xf>
    <xf numFmtId="14" fontId="8" fillId="0" borderId="11" xfId="0" applyNumberFormat="1" applyFont="1" applyBorder="1" applyAlignment="1" applyProtection="1">
      <alignment horizontal="center" vertical="center"/>
      <protection locked="0"/>
    </xf>
    <xf numFmtId="2" fontId="9" fillId="3" borderId="9" xfId="0" applyNumberFormat="1" applyFont="1" applyFill="1" applyBorder="1" applyAlignment="1" applyProtection="1">
      <alignment horizontal="center" vertical="center"/>
    </xf>
    <xf numFmtId="2" fontId="9" fillId="3" borderId="10" xfId="0" applyNumberFormat="1" applyFont="1" applyFill="1" applyBorder="1" applyAlignment="1" applyProtection="1">
      <alignment horizontal="center" vertical="center"/>
    </xf>
    <xf numFmtId="2" fontId="9" fillId="3" borderId="11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10" xfId="0" applyNumberFormat="1" applyFont="1" applyBorder="1" applyAlignment="1" applyProtection="1">
      <alignment horizontal="center" vertical="center"/>
      <protection locked="0"/>
    </xf>
    <xf numFmtId="0" fontId="8" fillId="0" borderId="11" xfId="0" applyNumberFormat="1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276224</xdr:colOff>
      <xdr:row>9</xdr:row>
      <xdr:rowOff>66675</xdr:rowOff>
    </xdr:from>
    <xdr:to>
      <xdr:col>17</xdr:col>
      <xdr:colOff>152399</xdr:colOff>
      <xdr:row>25</xdr:row>
      <xdr:rowOff>107156</xdr:rowOff>
    </xdr:to>
    <xdr:pic>
      <xdr:nvPicPr>
        <xdr:cNvPr id="3" name="Picture 3" descr="International Taekwon-Do Feder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49" y="1876425"/>
          <a:ext cx="4143375" cy="3107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267758</xdr:colOff>
      <xdr:row>5</xdr:row>
      <xdr:rowOff>74083</xdr:rowOff>
    </xdr:from>
    <xdr:to>
      <xdr:col>15</xdr:col>
      <xdr:colOff>552308</xdr:colOff>
      <xdr:row>6</xdr:row>
      <xdr:rowOff>116418</xdr:rowOff>
    </xdr:to>
    <xdr:sp macro="[0]!RoundedRectangle1_Click" textlink="">
      <xdr:nvSpPr>
        <xdr:cNvPr id="2" name="Rounded Rectangle 1"/>
        <xdr:cNvSpPr/>
      </xdr:nvSpPr>
      <xdr:spPr>
        <a:xfrm>
          <a:off x="9274175" y="1016000"/>
          <a:ext cx="1067716" cy="211668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000" b="1">
              <a:solidFill>
                <a:schemeClr val="tx2"/>
              </a:solidFill>
              <a:latin typeface="+mn-lt"/>
            </a:rPr>
            <a:t>Save PDF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574675</xdr:colOff>
      <xdr:row>5</xdr:row>
      <xdr:rowOff>142875</xdr:rowOff>
    </xdr:to>
    <xdr:pic>
      <xdr:nvPicPr>
        <xdr:cNvPr id="6" name="Picture 3" descr="International Taekwon-Do Feder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19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267758</xdr:colOff>
      <xdr:row>5</xdr:row>
      <xdr:rowOff>74083</xdr:rowOff>
    </xdr:from>
    <xdr:to>
      <xdr:col>15</xdr:col>
      <xdr:colOff>552308</xdr:colOff>
      <xdr:row>6</xdr:row>
      <xdr:rowOff>116418</xdr:rowOff>
    </xdr:to>
    <xdr:sp macro="[0]!RoundedRectangle1_Click" textlink="">
      <xdr:nvSpPr>
        <xdr:cNvPr id="2" name="Rounded Rectangle 1"/>
        <xdr:cNvSpPr/>
      </xdr:nvSpPr>
      <xdr:spPr>
        <a:xfrm>
          <a:off x="9287933" y="1026583"/>
          <a:ext cx="1065600" cy="21378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000" b="1">
              <a:solidFill>
                <a:schemeClr val="tx2"/>
              </a:solidFill>
              <a:latin typeface="+mn-lt"/>
            </a:rPr>
            <a:t>Save PDF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574675</xdr:colOff>
      <xdr:row>5</xdr:row>
      <xdr:rowOff>142875</xdr:rowOff>
    </xdr:to>
    <xdr:pic>
      <xdr:nvPicPr>
        <xdr:cNvPr id="3" name="Picture 3" descr="International Taekwon-Do Feder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19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6</xdr:row>
      <xdr:rowOff>57150</xdr:rowOff>
    </xdr:from>
    <xdr:to>
      <xdr:col>15</xdr:col>
      <xdr:colOff>714375</xdr:colOff>
      <xdr:row>7</xdr:row>
      <xdr:rowOff>57150</xdr:rowOff>
    </xdr:to>
    <xdr:sp macro="[0]!RoundedRectangle2_Click" textlink="">
      <xdr:nvSpPr>
        <xdr:cNvPr id="3" name="Rounded Rectangle 2"/>
        <xdr:cNvSpPr/>
      </xdr:nvSpPr>
      <xdr:spPr>
        <a:xfrm>
          <a:off x="9591675" y="1181100"/>
          <a:ext cx="923925" cy="1714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000" b="1">
              <a:solidFill>
                <a:schemeClr val="tx2"/>
              </a:solidFill>
            </a:rPr>
            <a:t>Save PDF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574675</xdr:colOff>
      <xdr:row>5</xdr:row>
      <xdr:rowOff>142875</xdr:rowOff>
    </xdr:to>
    <xdr:pic>
      <xdr:nvPicPr>
        <xdr:cNvPr id="5" name="Picture 1" descr="International Taekwon-Do Federati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71450"/>
          <a:ext cx="12319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howOutlineSymbols="0"/>
  </sheetPr>
  <dimension ref="B4:R28"/>
  <sheetViews>
    <sheetView showGridLines="0" showRowColHeaders="0" showZeros="0" tabSelected="1" showOutlineSymbols="0" workbookViewId="0">
      <selection activeCell="E16" sqref="E16:G16"/>
    </sheetView>
  </sheetViews>
  <sheetFormatPr baseColWidth="10" defaultColWidth="9.140625" defaultRowHeight="15" x14ac:dyDescent="0.25"/>
  <cols>
    <col min="1" max="1" width="12.7109375" style="2" customWidth="1"/>
    <col min="2" max="19" width="9.140625" style="2"/>
    <col min="20" max="20" width="12.7109375" style="2" customWidth="1"/>
    <col min="21" max="16384" width="9.140625" style="2"/>
  </cols>
  <sheetData>
    <row r="4" spans="2:18" ht="15.75" thickBot="1" x14ac:dyDescent="0.3"/>
    <row r="5" spans="2:18" ht="15.75" thickTop="1" x14ac:dyDescent="0.25">
      <c r="B5" s="3"/>
      <c r="C5" s="4"/>
      <c r="D5" s="4"/>
      <c r="E5" s="4"/>
      <c r="F5" s="4"/>
      <c r="G5" s="4"/>
      <c r="H5" s="5"/>
    </row>
    <row r="6" spans="2:18" ht="21" x14ac:dyDescent="0.25">
      <c r="B6" s="149" t="s">
        <v>10</v>
      </c>
      <c r="C6" s="150"/>
      <c r="D6" s="150"/>
      <c r="E6" s="150"/>
      <c r="F6" s="150"/>
      <c r="G6" s="150"/>
      <c r="H6" s="151"/>
      <c r="K6" s="141" t="s">
        <v>79</v>
      </c>
      <c r="L6" s="141"/>
      <c r="M6" s="141"/>
      <c r="N6" s="141"/>
      <c r="O6" s="141"/>
      <c r="P6" s="141"/>
      <c r="Q6" s="141"/>
      <c r="R6" s="141"/>
    </row>
    <row r="7" spans="2:18" x14ac:dyDescent="0.25">
      <c r="B7" s="152"/>
      <c r="C7" s="153"/>
      <c r="D7" s="153"/>
      <c r="E7" s="153"/>
      <c r="F7" s="153"/>
      <c r="G7" s="153"/>
      <c r="H7" s="154"/>
      <c r="K7" s="141"/>
      <c r="L7" s="141"/>
      <c r="M7" s="141"/>
      <c r="N7" s="141"/>
      <c r="O7" s="141"/>
      <c r="P7" s="141"/>
      <c r="Q7" s="141"/>
      <c r="R7" s="141"/>
    </row>
    <row r="8" spans="2:18" x14ac:dyDescent="0.25">
      <c r="B8" s="6"/>
      <c r="C8" s="7"/>
      <c r="D8" s="7"/>
      <c r="E8" s="7"/>
      <c r="F8" s="7"/>
      <c r="G8" s="7"/>
      <c r="H8" s="8"/>
      <c r="K8" s="141"/>
      <c r="L8" s="141"/>
      <c r="M8" s="141"/>
      <c r="N8" s="141"/>
      <c r="O8" s="141"/>
      <c r="P8" s="141"/>
      <c r="Q8" s="141"/>
      <c r="R8" s="141"/>
    </row>
    <row r="9" spans="2:18" x14ac:dyDescent="0.25">
      <c r="B9" s="6"/>
      <c r="C9" s="7"/>
      <c r="D9" s="7"/>
      <c r="E9" s="7"/>
      <c r="F9" s="7"/>
      <c r="G9" s="7"/>
      <c r="H9" s="8"/>
    </row>
    <row r="10" spans="2:18" x14ac:dyDescent="0.25">
      <c r="B10" s="6"/>
      <c r="C10" s="127" t="s">
        <v>12</v>
      </c>
      <c r="D10" s="7"/>
      <c r="E10" s="142"/>
      <c r="F10" s="143"/>
      <c r="G10" s="144"/>
      <c r="H10" s="8"/>
    </row>
    <row r="11" spans="2:18" x14ac:dyDescent="0.25">
      <c r="B11" s="6"/>
      <c r="C11" s="13"/>
      <c r="D11" s="7"/>
      <c r="E11" s="132"/>
      <c r="F11" s="132"/>
      <c r="G11" s="132"/>
      <c r="H11" s="8"/>
    </row>
    <row r="12" spans="2:18" x14ac:dyDescent="0.25">
      <c r="B12" s="6"/>
      <c r="C12" s="12"/>
      <c r="D12" s="7"/>
      <c r="E12" s="132"/>
      <c r="F12" s="132"/>
      <c r="G12" s="132"/>
      <c r="H12" s="8"/>
    </row>
    <row r="13" spans="2:18" x14ac:dyDescent="0.25">
      <c r="B13" s="6"/>
      <c r="C13" s="128" t="s">
        <v>13</v>
      </c>
      <c r="D13" s="7"/>
      <c r="E13" s="142"/>
      <c r="F13" s="143"/>
      <c r="G13" s="144"/>
      <c r="H13" s="8"/>
    </row>
    <row r="14" spans="2:18" x14ac:dyDescent="0.25">
      <c r="B14" s="6"/>
      <c r="C14" s="13"/>
      <c r="D14" s="7"/>
      <c r="E14" s="132"/>
      <c r="F14" s="132"/>
      <c r="G14" s="132"/>
      <c r="H14" s="8"/>
    </row>
    <row r="15" spans="2:18" x14ac:dyDescent="0.25">
      <c r="B15" s="6"/>
      <c r="C15" s="13"/>
      <c r="D15" s="7"/>
      <c r="E15" s="132"/>
      <c r="F15" s="132"/>
      <c r="G15" s="132"/>
      <c r="H15" s="8"/>
    </row>
    <row r="16" spans="2:18" x14ac:dyDescent="0.25">
      <c r="B16" s="6"/>
      <c r="C16" s="127" t="s">
        <v>14</v>
      </c>
      <c r="D16" s="7"/>
      <c r="E16" s="142"/>
      <c r="F16" s="143"/>
      <c r="G16" s="144"/>
      <c r="H16" s="8"/>
    </row>
    <row r="17" spans="2:8" x14ac:dyDescent="0.25">
      <c r="B17" s="6"/>
      <c r="C17" s="13"/>
      <c r="D17" s="7"/>
      <c r="E17" s="132"/>
      <c r="F17" s="132"/>
      <c r="G17" s="132"/>
      <c r="H17" s="8"/>
    </row>
    <row r="18" spans="2:8" x14ac:dyDescent="0.25">
      <c r="B18" s="6"/>
      <c r="C18" s="12"/>
      <c r="D18" s="7"/>
      <c r="E18" s="132"/>
      <c r="F18" s="132"/>
      <c r="G18" s="132"/>
      <c r="H18" s="8"/>
    </row>
    <row r="19" spans="2:8" x14ac:dyDescent="0.25">
      <c r="B19" s="6"/>
      <c r="C19" s="127" t="s">
        <v>15</v>
      </c>
      <c r="D19" s="7"/>
      <c r="E19" s="145"/>
      <c r="F19" s="143"/>
      <c r="G19" s="144"/>
      <c r="H19" s="8"/>
    </row>
    <row r="20" spans="2:8" x14ac:dyDescent="0.25">
      <c r="B20" s="6"/>
      <c r="C20" s="13"/>
      <c r="D20" s="7"/>
      <c r="E20" s="132"/>
      <c r="F20" s="132"/>
      <c r="G20" s="132"/>
      <c r="H20" s="8"/>
    </row>
    <row r="21" spans="2:8" x14ac:dyDescent="0.25">
      <c r="B21" s="6"/>
      <c r="C21" s="12"/>
      <c r="D21" s="7"/>
      <c r="E21" s="132"/>
      <c r="F21" s="132"/>
      <c r="G21" s="132"/>
      <c r="H21" s="8"/>
    </row>
    <row r="22" spans="2:8" x14ac:dyDescent="0.25">
      <c r="B22" s="6"/>
      <c r="C22" s="127" t="s">
        <v>11</v>
      </c>
      <c r="D22" s="7"/>
      <c r="E22" s="146"/>
      <c r="F22" s="147"/>
      <c r="G22" s="148"/>
      <c r="H22" s="8"/>
    </row>
    <row r="23" spans="2:8" x14ac:dyDescent="0.25">
      <c r="B23" s="6"/>
      <c r="C23" s="13"/>
      <c r="D23" s="7"/>
      <c r="E23" s="132"/>
      <c r="F23" s="132"/>
      <c r="G23" s="132"/>
      <c r="H23" s="8"/>
    </row>
    <row r="24" spans="2:8" ht="15.75" thickBot="1" x14ac:dyDescent="0.3">
      <c r="B24" s="9"/>
      <c r="C24" s="139"/>
      <c r="D24" s="10"/>
      <c r="E24" s="140"/>
      <c r="F24" s="140"/>
      <c r="G24" s="140"/>
      <c r="H24" s="11"/>
    </row>
    <row r="25" spans="2:8" ht="15.75" thickTop="1" x14ac:dyDescent="0.25">
      <c r="B25" s="7"/>
      <c r="C25" s="133" t="s">
        <v>50</v>
      </c>
      <c r="D25" s="134"/>
      <c r="E25" s="138"/>
      <c r="F25" s="135"/>
      <c r="G25" s="121"/>
      <c r="H25" s="7"/>
    </row>
    <row r="26" spans="2:8" x14ac:dyDescent="0.25">
      <c r="B26" s="7"/>
      <c r="C26" s="134"/>
      <c r="D26" s="134"/>
      <c r="E26" s="136" t="s">
        <v>53</v>
      </c>
      <c r="F26" s="137"/>
      <c r="G26" s="136" t="s">
        <v>55</v>
      </c>
      <c r="H26" s="7"/>
    </row>
    <row r="27" spans="2:8" x14ac:dyDescent="0.25">
      <c r="B27" s="7"/>
      <c r="C27" s="7"/>
      <c r="D27" s="7"/>
      <c r="E27" s="7"/>
      <c r="F27" s="7"/>
      <c r="G27" s="7"/>
      <c r="H27" s="7"/>
    </row>
    <row r="28" spans="2:8" x14ac:dyDescent="0.25">
      <c r="B28" s="7"/>
      <c r="C28" s="7"/>
      <c r="D28" s="7"/>
      <c r="E28" s="7"/>
      <c r="F28" s="7"/>
      <c r="G28" s="7"/>
      <c r="H28" s="7"/>
    </row>
  </sheetData>
  <sheetProtection password="CC39" sheet="1" objects="1" scenarios="1" selectLockedCells="1"/>
  <mergeCells count="8">
    <mergeCell ref="K6:R8"/>
    <mergeCell ref="E13:G13"/>
    <mergeCell ref="E16:G16"/>
    <mergeCell ref="E19:G19"/>
    <mergeCell ref="E22:G22"/>
    <mergeCell ref="B6:H6"/>
    <mergeCell ref="B7:H7"/>
    <mergeCell ref="E10:G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38"/>
  <sheetViews>
    <sheetView showGridLines="0" showRowColHeaders="0" zoomScaleNormal="100" workbookViewId="0">
      <selection activeCell="C11" sqref="C11:F11"/>
    </sheetView>
  </sheetViews>
  <sheetFormatPr baseColWidth="10" defaultColWidth="9.7109375" defaultRowHeight="13.5" customHeight="1" x14ac:dyDescent="0.25"/>
  <cols>
    <col min="1" max="1" width="12.7109375" style="18" customWidth="1"/>
    <col min="2" max="5" width="9.85546875" style="18" bestFit="1" customWidth="1"/>
    <col min="6" max="6" width="9.85546875" style="19" bestFit="1" customWidth="1"/>
    <col min="7" max="7" width="10.42578125" style="18" bestFit="1" customWidth="1"/>
    <col min="8" max="8" width="10.42578125" style="19" bestFit="1" customWidth="1"/>
    <col min="9" max="9" width="9.85546875" style="19" bestFit="1" customWidth="1"/>
    <col min="10" max="13" width="9.7109375" style="18"/>
    <col min="14" max="14" width="3.7109375" style="18" customWidth="1"/>
    <col min="15" max="15" width="11.7109375" style="20" customWidth="1"/>
    <col min="16" max="16" width="11.7109375" style="21" customWidth="1"/>
    <col min="17" max="18" width="11.7109375" style="102" customWidth="1"/>
    <col min="19" max="16384" width="9.7109375" style="18"/>
  </cols>
  <sheetData>
    <row r="1" spans="1:25" s="14" customFormat="1" ht="13.5" customHeight="1" x14ac:dyDescent="0.25">
      <c r="A1" s="18"/>
      <c r="C1" s="17"/>
      <c r="D1" s="17"/>
      <c r="E1" s="17"/>
      <c r="F1" s="17"/>
      <c r="G1" s="17"/>
      <c r="H1" s="17"/>
      <c r="J1" s="17"/>
      <c r="K1" s="17"/>
      <c r="O1" s="15"/>
      <c r="P1" s="16"/>
      <c r="Q1" s="102"/>
      <c r="R1" s="102"/>
    </row>
    <row r="2" spans="1:25" s="14" customFormat="1" ht="21" customHeight="1" x14ac:dyDescent="0.25">
      <c r="A2" s="18"/>
      <c r="B2" s="162" t="s">
        <v>61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O2" s="15"/>
      <c r="P2" s="16"/>
      <c r="Q2" s="102"/>
      <c r="R2" s="102"/>
    </row>
    <row r="3" spans="1:25" s="14" customFormat="1" ht="13.5" customHeight="1" x14ac:dyDescent="0.25">
      <c r="A3" s="18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O3" s="54" t="s">
        <v>17</v>
      </c>
      <c r="P3" s="114" t="s">
        <v>66</v>
      </c>
      <c r="Q3" s="119" t="s">
        <v>36</v>
      </c>
      <c r="R3" s="119" t="s">
        <v>37</v>
      </c>
    </row>
    <row r="4" spans="1:25" s="14" customFormat="1" ht="13.5" customHeight="1" x14ac:dyDescent="0.25">
      <c r="A4" s="18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123">
        <f>COUNTIF(J11:J25,1)</f>
        <v>4</v>
      </c>
      <c r="P4" s="123">
        <f>COUNTIF(J11:J25,2)</f>
        <v>3</v>
      </c>
      <c r="Q4" s="120">
        <f>COUNTIF(J11:J25,3)</f>
        <v>0</v>
      </c>
      <c r="R4" s="120">
        <f>COUNTIF(J11:J25,4)</f>
        <v>0</v>
      </c>
    </row>
    <row r="5" spans="1:25" s="14" customFormat="1" ht="13.5" customHeight="1" x14ac:dyDescent="0.25">
      <c r="A5" s="18"/>
      <c r="B5" s="18"/>
      <c r="C5" s="18"/>
      <c r="D5" s="18"/>
      <c r="E5" s="18"/>
      <c r="F5" s="19"/>
      <c r="G5" s="168" t="s">
        <v>75</v>
      </c>
      <c r="H5" s="169"/>
      <c r="I5" s="19"/>
      <c r="J5" s="18"/>
      <c r="K5" s="18"/>
      <c r="L5" s="18"/>
      <c r="M5" s="18"/>
      <c r="O5" s="125" t="s">
        <v>8</v>
      </c>
      <c r="P5" s="126" t="s">
        <v>7</v>
      </c>
      <c r="Q5" s="102"/>
      <c r="R5" s="102"/>
    </row>
    <row r="6" spans="1:25" s="14" customFormat="1" ht="13.5" customHeight="1" x14ac:dyDescent="0.25">
      <c r="A6" s="18"/>
      <c r="B6" s="43"/>
      <c r="C6" s="43"/>
      <c r="D6" s="22"/>
      <c r="E6" s="22"/>
      <c r="F6" s="18"/>
      <c r="G6" s="55"/>
      <c r="H6" s="55"/>
      <c r="I6" s="22"/>
      <c r="J6" s="22"/>
      <c r="K6" s="18"/>
      <c r="L6" s="29"/>
      <c r="M6" s="30"/>
      <c r="O6" s="120">
        <f>COUNTIF(L11:L25,"Estandar")</f>
        <v>0</v>
      </c>
      <c r="P6" s="120">
        <f>COUNTIF(L11:L25,"Deluxe")</f>
        <v>0</v>
      </c>
      <c r="Q6" s="102"/>
      <c r="R6" s="102"/>
    </row>
    <row r="7" spans="1:25" s="14" customFormat="1" ht="13.5" customHeight="1" x14ac:dyDescent="0.25">
      <c r="A7" s="23"/>
      <c r="B7" s="165" t="s">
        <v>62</v>
      </c>
      <c r="C7" s="165"/>
      <c r="D7" s="22"/>
      <c r="E7" s="22"/>
      <c r="F7" s="18"/>
      <c r="G7" s="170"/>
      <c r="H7" s="170"/>
      <c r="I7" s="22"/>
      <c r="J7" s="22"/>
      <c r="K7" s="18"/>
      <c r="L7" s="165" t="s">
        <v>63</v>
      </c>
      <c r="M7" s="165"/>
      <c r="O7" s="15"/>
      <c r="P7" s="16"/>
      <c r="Q7" s="102"/>
      <c r="R7" s="102"/>
    </row>
    <row r="8" spans="1:25" s="14" customFormat="1" ht="13.5" customHeight="1" x14ac:dyDescent="0.25">
      <c r="A8" s="18"/>
      <c r="B8" s="166">
        <v>150</v>
      </c>
      <c r="C8" s="167"/>
      <c r="D8" s="17"/>
      <c r="E8" s="17"/>
      <c r="F8" s="18"/>
      <c r="G8" s="29"/>
      <c r="H8" s="42"/>
      <c r="I8" s="17"/>
      <c r="J8" s="17"/>
      <c r="K8" s="18"/>
      <c r="L8" s="166">
        <v>75</v>
      </c>
      <c r="M8" s="167"/>
      <c r="O8" s="155"/>
      <c r="P8" s="155"/>
      <c r="Q8" s="102"/>
      <c r="R8" s="102"/>
    </row>
    <row r="10" spans="1:25" ht="13.5" customHeight="1" x14ac:dyDescent="0.25">
      <c r="B10" s="114" t="s">
        <v>18</v>
      </c>
      <c r="C10" s="158" t="s">
        <v>27</v>
      </c>
      <c r="D10" s="158"/>
      <c r="E10" s="158"/>
      <c r="F10" s="158"/>
      <c r="G10" s="114" t="s">
        <v>19</v>
      </c>
      <c r="H10" s="115" t="s">
        <v>20</v>
      </c>
      <c r="I10" s="115" t="s">
        <v>21</v>
      </c>
      <c r="J10" s="114" t="s">
        <v>22</v>
      </c>
      <c r="K10" s="114" t="s">
        <v>23</v>
      </c>
      <c r="L10" s="114" t="s">
        <v>24</v>
      </c>
      <c r="M10" s="114" t="s">
        <v>25</v>
      </c>
      <c r="O10" s="27"/>
      <c r="P10" s="28"/>
      <c r="Q10" s="103"/>
      <c r="R10" s="103"/>
      <c r="S10" s="21"/>
      <c r="X10" s="19"/>
    </row>
    <row r="11" spans="1:25" ht="13.5" customHeight="1" x14ac:dyDescent="0.25">
      <c r="B11" s="32">
        <v>1</v>
      </c>
      <c r="C11" s="157" t="s">
        <v>67</v>
      </c>
      <c r="D11" s="157"/>
      <c r="E11" s="157"/>
      <c r="F11" s="157"/>
      <c r="G11" s="33">
        <v>45013</v>
      </c>
      <c r="H11" s="33">
        <v>45017</v>
      </c>
      <c r="I11" s="34">
        <f>IF(C11="","",H11-G11)</f>
        <v>4</v>
      </c>
      <c r="J11" s="112">
        <v>1</v>
      </c>
      <c r="K11" s="32" t="str">
        <f>IF(J11="","","BB")</f>
        <v>BB</v>
      </c>
      <c r="L11" s="32" t="str">
        <f>IF(J11="","",IF(J11=1,"Single","Double"))</f>
        <v>Single</v>
      </c>
      <c r="M11" s="35">
        <f>IF(J11="","",O11*I11)</f>
        <v>600</v>
      </c>
      <c r="O11" s="20">
        <f>IF(J11="","",150)</f>
        <v>150</v>
      </c>
      <c r="P11" s="20"/>
      <c r="Q11" s="121"/>
      <c r="R11" s="103"/>
      <c r="S11" s="21"/>
      <c r="X11" s="19"/>
    </row>
    <row r="12" spans="1:25" ht="13.5" customHeight="1" x14ac:dyDescent="0.25">
      <c r="B12" s="32">
        <v>2</v>
      </c>
      <c r="C12" s="157" t="s">
        <v>68</v>
      </c>
      <c r="D12" s="157"/>
      <c r="E12" s="157"/>
      <c r="F12" s="157"/>
      <c r="G12" s="33">
        <v>45014</v>
      </c>
      <c r="H12" s="33">
        <v>45018</v>
      </c>
      <c r="I12" s="34">
        <f t="shared" ref="I12:I25" si="0">IF(C12="","",H12-G12)</f>
        <v>4</v>
      </c>
      <c r="J12" s="112">
        <v>1</v>
      </c>
      <c r="K12" s="32" t="str">
        <f t="shared" ref="K12:K25" si="1">IF(J12="","","BB")</f>
        <v>BB</v>
      </c>
      <c r="L12" s="32" t="str">
        <f t="shared" ref="L12:L25" si="2">IF(J12="","",IF(J12=1,"Single","Double"))</f>
        <v>Single</v>
      </c>
      <c r="M12" s="35">
        <f t="shared" ref="M12:M25" si="3">IF(J12="","",O12*I12)</f>
        <v>600</v>
      </c>
      <c r="O12" s="20">
        <f t="shared" ref="O12:O25" si="4">IF(J12="","",150)</f>
        <v>150</v>
      </c>
      <c r="P12" s="20"/>
      <c r="Q12" s="121"/>
      <c r="R12" s="103"/>
      <c r="S12" s="20"/>
      <c r="T12" s="21"/>
      <c r="Y12" s="19"/>
    </row>
    <row r="13" spans="1:25" ht="13.5" customHeight="1" x14ac:dyDescent="0.25">
      <c r="B13" s="32">
        <v>3</v>
      </c>
      <c r="C13" s="157" t="s">
        <v>69</v>
      </c>
      <c r="D13" s="157"/>
      <c r="E13" s="157"/>
      <c r="F13" s="157"/>
      <c r="G13" s="33">
        <v>45015</v>
      </c>
      <c r="H13" s="33">
        <v>45019</v>
      </c>
      <c r="I13" s="34">
        <f t="shared" si="0"/>
        <v>4</v>
      </c>
      <c r="J13" s="112">
        <v>2</v>
      </c>
      <c r="K13" s="32" t="str">
        <f t="shared" si="1"/>
        <v>BB</v>
      </c>
      <c r="L13" s="32" t="str">
        <f t="shared" si="2"/>
        <v>Double</v>
      </c>
      <c r="M13" s="35">
        <f t="shared" si="3"/>
        <v>600</v>
      </c>
      <c r="O13" s="20">
        <f t="shared" si="4"/>
        <v>150</v>
      </c>
      <c r="P13" s="20"/>
      <c r="Q13" s="121"/>
    </row>
    <row r="14" spans="1:25" s="23" customFormat="1" ht="13.5" customHeight="1" x14ac:dyDescent="0.25">
      <c r="A14" s="18"/>
      <c r="B14" s="32">
        <v>4</v>
      </c>
      <c r="C14" s="157" t="s">
        <v>70</v>
      </c>
      <c r="D14" s="157"/>
      <c r="E14" s="157"/>
      <c r="F14" s="157"/>
      <c r="G14" s="33">
        <v>45013</v>
      </c>
      <c r="H14" s="33">
        <v>45020</v>
      </c>
      <c r="I14" s="34">
        <f t="shared" si="0"/>
        <v>7</v>
      </c>
      <c r="J14" s="112">
        <v>1</v>
      </c>
      <c r="K14" s="32" t="str">
        <f t="shared" si="1"/>
        <v>BB</v>
      </c>
      <c r="L14" s="32" t="str">
        <f t="shared" si="2"/>
        <v>Single</v>
      </c>
      <c r="M14" s="35">
        <f t="shared" si="3"/>
        <v>1050</v>
      </c>
      <c r="O14" s="20">
        <f t="shared" si="4"/>
        <v>150</v>
      </c>
      <c r="P14" s="20"/>
      <c r="Q14" s="121"/>
      <c r="R14" s="119"/>
    </row>
    <row r="15" spans="1:25" s="26" customFormat="1" ht="13.5" customHeight="1" x14ac:dyDescent="0.25">
      <c r="A15" s="18"/>
      <c r="B15" s="32">
        <v>5</v>
      </c>
      <c r="C15" s="157" t="s">
        <v>71</v>
      </c>
      <c r="D15" s="157"/>
      <c r="E15" s="157"/>
      <c r="F15" s="157"/>
      <c r="G15" s="33">
        <v>45013</v>
      </c>
      <c r="H15" s="33">
        <v>45018</v>
      </c>
      <c r="I15" s="34">
        <f t="shared" si="0"/>
        <v>5</v>
      </c>
      <c r="J15" s="112">
        <v>2</v>
      </c>
      <c r="K15" s="32" t="str">
        <f t="shared" si="1"/>
        <v>BB</v>
      </c>
      <c r="L15" s="32" t="str">
        <f t="shared" si="2"/>
        <v>Double</v>
      </c>
      <c r="M15" s="35">
        <f t="shared" si="3"/>
        <v>750</v>
      </c>
      <c r="O15" s="20">
        <f t="shared" si="4"/>
        <v>150</v>
      </c>
      <c r="P15" s="20"/>
      <c r="Q15" s="121"/>
      <c r="R15" s="122"/>
    </row>
    <row r="16" spans="1:25" ht="13.5" customHeight="1" x14ac:dyDescent="0.25">
      <c r="B16" s="32">
        <v>6</v>
      </c>
      <c r="C16" s="157" t="s">
        <v>72</v>
      </c>
      <c r="D16" s="157"/>
      <c r="E16" s="157"/>
      <c r="F16" s="157"/>
      <c r="G16" s="33">
        <v>45014</v>
      </c>
      <c r="H16" s="33">
        <v>45019</v>
      </c>
      <c r="I16" s="34">
        <f t="shared" si="0"/>
        <v>5</v>
      </c>
      <c r="J16" s="112">
        <v>1</v>
      </c>
      <c r="K16" s="32" t="str">
        <f t="shared" si="1"/>
        <v>BB</v>
      </c>
      <c r="L16" s="32" t="str">
        <f t="shared" si="2"/>
        <v>Single</v>
      </c>
      <c r="M16" s="35">
        <f t="shared" si="3"/>
        <v>750</v>
      </c>
      <c r="O16" s="20">
        <f t="shared" si="4"/>
        <v>150</v>
      </c>
      <c r="P16" s="20"/>
      <c r="Q16" s="121"/>
    </row>
    <row r="17" spans="2:18" ht="13.5" customHeight="1" x14ac:dyDescent="0.25">
      <c r="B17" s="32">
        <v>7</v>
      </c>
      <c r="C17" s="157" t="s">
        <v>73</v>
      </c>
      <c r="D17" s="157"/>
      <c r="E17" s="157"/>
      <c r="F17" s="157"/>
      <c r="G17" s="33">
        <v>45015</v>
      </c>
      <c r="H17" s="33">
        <v>45017</v>
      </c>
      <c r="I17" s="34">
        <f t="shared" si="0"/>
        <v>2</v>
      </c>
      <c r="J17" s="112">
        <v>2</v>
      </c>
      <c r="K17" s="32" t="str">
        <f t="shared" si="1"/>
        <v>BB</v>
      </c>
      <c r="L17" s="32" t="str">
        <f t="shared" si="2"/>
        <v>Double</v>
      </c>
      <c r="M17" s="35">
        <f t="shared" si="3"/>
        <v>300</v>
      </c>
      <c r="O17" s="20">
        <f t="shared" si="4"/>
        <v>150</v>
      </c>
      <c r="P17" s="20"/>
      <c r="Q17" s="121"/>
    </row>
    <row r="18" spans="2:18" ht="13.5" customHeight="1" x14ac:dyDescent="0.25">
      <c r="B18" s="32">
        <v>8</v>
      </c>
      <c r="C18" s="157"/>
      <c r="D18" s="157"/>
      <c r="E18" s="157"/>
      <c r="F18" s="157"/>
      <c r="G18" s="33"/>
      <c r="H18" s="33"/>
      <c r="I18" s="34" t="str">
        <f t="shared" si="0"/>
        <v/>
      </c>
      <c r="J18" s="112"/>
      <c r="K18" s="32" t="str">
        <f t="shared" si="1"/>
        <v/>
      </c>
      <c r="L18" s="32" t="str">
        <f t="shared" si="2"/>
        <v/>
      </c>
      <c r="M18" s="35" t="str">
        <f t="shared" si="3"/>
        <v/>
      </c>
      <c r="O18" s="20" t="str">
        <f t="shared" si="4"/>
        <v/>
      </c>
      <c r="P18" s="20"/>
      <c r="Q18" s="121"/>
    </row>
    <row r="19" spans="2:18" ht="13.5" customHeight="1" x14ac:dyDescent="0.25">
      <c r="B19" s="32">
        <v>9</v>
      </c>
      <c r="C19" s="157"/>
      <c r="D19" s="157"/>
      <c r="E19" s="157"/>
      <c r="F19" s="157"/>
      <c r="G19" s="33"/>
      <c r="H19" s="33"/>
      <c r="I19" s="34" t="str">
        <f t="shared" si="0"/>
        <v/>
      </c>
      <c r="J19" s="112"/>
      <c r="K19" s="32" t="str">
        <f t="shared" si="1"/>
        <v/>
      </c>
      <c r="L19" s="32" t="str">
        <f t="shared" si="2"/>
        <v/>
      </c>
      <c r="M19" s="35" t="str">
        <f t="shared" si="3"/>
        <v/>
      </c>
      <c r="O19" s="20" t="str">
        <f t="shared" si="4"/>
        <v/>
      </c>
      <c r="P19" s="20"/>
      <c r="Q19" s="121"/>
    </row>
    <row r="20" spans="2:18" ht="13.5" customHeight="1" x14ac:dyDescent="0.25">
      <c r="B20" s="32">
        <v>10</v>
      </c>
      <c r="C20" s="157"/>
      <c r="D20" s="157"/>
      <c r="E20" s="157"/>
      <c r="F20" s="157"/>
      <c r="G20" s="33"/>
      <c r="H20" s="33"/>
      <c r="I20" s="34" t="str">
        <f t="shared" si="0"/>
        <v/>
      </c>
      <c r="J20" s="112"/>
      <c r="K20" s="32" t="str">
        <f t="shared" si="1"/>
        <v/>
      </c>
      <c r="L20" s="32" t="str">
        <f t="shared" si="2"/>
        <v/>
      </c>
      <c r="M20" s="35" t="str">
        <f t="shared" si="3"/>
        <v/>
      </c>
      <c r="O20" s="20" t="str">
        <f t="shared" si="4"/>
        <v/>
      </c>
      <c r="P20" s="20"/>
      <c r="Q20" s="121"/>
    </row>
    <row r="21" spans="2:18" ht="13.5" customHeight="1" x14ac:dyDescent="0.25">
      <c r="B21" s="32">
        <v>11</v>
      </c>
      <c r="C21" s="157"/>
      <c r="D21" s="157"/>
      <c r="E21" s="157"/>
      <c r="F21" s="157"/>
      <c r="G21" s="33"/>
      <c r="H21" s="33"/>
      <c r="I21" s="34" t="str">
        <f t="shared" si="0"/>
        <v/>
      </c>
      <c r="J21" s="112"/>
      <c r="K21" s="32" t="str">
        <f t="shared" si="1"/>
        <v/>
      </c>
      <c r="L21" s="32" t="str">
        <f t="shared" si="2"/>
        <v/>
      </c>
      <c r="M21" s="35" t="str">
        <f t="shared" si="3"/>
        <v/>
      </c>
      <c r="O21" s="20" t="str">
        <f t="shared" si="4"/>
        <v/>
      </c>
      <c r="P21" s="20"/>
      <c r="Q21" s="121"/>
    </row>
    <row r="22" spans="2:18" ht="13.5" customHeight="1" x14ac:dyDescent="0.25">
      <c r="B22" s="32">
        <v>12</v>
      </c>
      <c r="C22" s="157"/>
      <c r="D22" s="157"/>
      <c r="E22" s="157"/>
      <c r="F22" s="157"/>
      <c r="G22" s="33"/>
      <c r="H22" s="33"/>
      <c r="I22" s="34" t="str">
        <f t="shared" si="0"/>
        <v/>
      </c>
      <c r="J22" s="112"/>
      <c r="K22" s="32" t="str">
        <f t="shared" si="1"/>
        <v/>
      </c>
      <c r="L22" s="32" t="str">
        <f t="shared" si="2"/>
        <v/>
      </c>
      <c r="M22" s="35" t="str">
        <f t="shared" si="3"/>
        <v/>
      </c>
      <c r="O22" s="20" t="str">
        <f t="shared" si="4"/>
        <v/>
      </c>
      <c r="P22" s="20"/>
      <c r="Q22" s="121"/>
    </row>
    <row r="23" spans="2:18" ht="13.5" customHeight="1" x14ac:dyDescent="0.25">
      <c r="B23" s="32">
        <v>13</v>
      </c>
      <c r="C23" s="157"/>
      <c r="D23" s="157"/>
      <c r="E23" s="157"/>
      <c r="F23" s="157"/>
      <c r="G23" s="33"/>
      <c r="H23" s="33"/>
      <c r="I23" s="34" t="str">
        <f t="shared" si="0"/>
        <v/>
      </c>
      <c r="J23" s="112"/>
      <c r="K23" s="32" t="str">
        <f t="shared" si="1"/>
        <v/>
      </c>
      <c r="L23" s="32" t="str">
        <f t="shared" si="2"/>
        <v/>
      </c>
      <c r="M23" s="35" t="str">
        <f t="shared" si="3"/>
        <v/>
      </c>
      <c r="O23" s="20" t="str">
        <f t="shared" si="4"/>
        <v/>
      </c>
      <c r="P23" s="20"/>
      <c r="Q23" s="121"/>
    </row>
    <row r="24" spans="2:18" ht="13.5" customHeight="1" x14ac:dyDescent="0.25">
      <c r="B24" s="32">
        <v>14</v>
      </c>
      <c r="C24" s="157"/>
      <c r="D24" s="157"/>
      <c r="E24" s="157"/>
      <c r="F24" s="157"/>
      <c r="G24" s="33"/>
      <c r="H24" s="33"/>
      <c r="I24" s="34" t="str">
        <f t="shared" si="0"/>
        <v/>
      </c>
      <c r="J24" s="112"/>
      <c r="K24" s="32" t="str">
        <f t="shared" si="1"/>
        <v/>
      </c>
      <c r="L24" s="32" t="str">
        <f t="shared" si="2"/>
        <v/>
      </c>
      <c r="M24" s="35" t="str">
        <f t="shared" si="3"/>
        <v/>
      </c>
      <c r="O24" s="20" t="str">
        <f t="shared" si="4"/>
        <v/>
      </c>
      <c r="P24" s="20"/>
      <c r="Q24" s="121"/>
    </row>
    <row r="25" spans="2:18" ht="13.5" customHeight="1" x14ac:dyDescent="0.25">
      <c r="B25" s="32">
        <v>15</v>
      </c>
      <c r="C25" s="157"/>
      <c r="D25" s="157"/>
      <c r="E25" s="157"/>
      <c r="F25" s="157"/>
      <c r="G25" s="33"/>
      <c r="H25" s="33"/>
      <c r="I25" s="34" t="str">
        <f t="shared" si="0"/>
        <v/>
      </c>
      <c r="J25" s="112"/>
      <c r="K25" s="32" t="str">
        <f t="shared" si="1"/>
        <v/>
      </c>
      <c r="L25" s="32" t="str">
        <f t="shared" si="2"/>
        <v/>
      </c>
      <c r="M25" s="35" t="str">
        <f t="shared" si="3"/>
        <v/>
      </c>
      <c r="O25" s="20" t="str">
        <f t="shared" si="4"/>
        <v/>
      </c>
      <c r="P25" s="20"/>
      <c r="Q25" s="121"/>
    </row>
    <row r="26" spans="2:18" ht="21" customHeight="1" x14ac:dyDescent="0.25">
      <c r="L26" s="36" t="s">
        <v>26</v>
      </c>
      <c r="M26" s="37">
        <f>SUM(M11:M25)</f>
        <v>4650</v>
      </c>
      <c r="Q26" s="121">
        <f>SUM(Q11:Q25)</f>
        <v>0</v>
      </c>
    </row>
    <row r="27" spans="2:18" ht="13.5" customHeight="1" x14ac:dyDescent="0.25">
      <c r="L27" s="47"/>
      <c r="M27" s="48"/>
    </row>
    <row r="28" spans="2:18" ht="13.5" customHeight="1" x14ac:dyDescent="0.25">
      <c r="B28" s="46" t="s">
        <v>64</v>
      </c>
      <c r="C28" s="159" t="s">
        <v>65</v>
      </c>
      <c r="D28" s="160"/>
      <c r="E28" s="160"/>
      <c r="F28" s="160"/>
      <c r="G28" s="160"/>
      <c r="H28" s="161"/>
      <c r="I28" s="49" t="s">
        <v>28</v>
      </c>
      <c r="J28" s="159" t="s">
        <v>29</v>
      </c>
      <c r="K28" s="160"/>
      <c r="L28" s="160"/>
      <c r="M28" s="161"/>
      <c r="O28" s="40"/>
      <c r="P28" s="39"/>
    </row>
    <row r="29" spans="2:18" ht="13.5" customHeight="1" x14ac:dyDescent="0.25">
      <c r="O29" s="40"/>
      <c r="P29" s="39"/>
    </row>
    <row r="30" spans="2:18" s="23" customFormat="1" ht="13.5" customHeight="1" x14ac:dyDescent="0.25">
      <c r="B30" s="158" t="str">
        <f>Home!C10</f>
        <v>Reservation Holder</v>
      </c>
      <c r="C30" s="158"/>
      <c r="D30" s="158"/>
      <c r="E30" s="158" t="str">
        <f>Home!C13</f>
        <v>School / Association</v>
      </c>
      <c r="F30" s="158"/>
      <c r="G30" s="158" t="str">
        <f>Home!C16</f>
        <v>Country</v>
      </c>
      <c r="H30" s="158"/>
      <c r="I30" s="164" t="str">
        <f>Home!C19</f>
        <v>Telephone</v>
      </c>
      <c r="J30" s="164"/>
      <c r="K30" s="158" t="str">
        <f>Home!C22</f>
        <v>Email</v>
      </c>
      <c r="L30" s="158"/>
      <c r="M30" s="158"/>
      <c r="O30" s="24"/>
      <c r="P30" s="25"/>
      <c r="Q30" s="119"/>
      <c r="R30" s="119"/>
    </row>
    <row r="31" spans="2:18" ht="13.5" customHeight="1" x14ac:dyDescent="0.25">
      <c r="B31" s="156">
        <f>Home!E10</f>
        <v>0</v>
      </c>
      <c r="C31" s="156"/>
      <c r="D31" s="156"/>
      <c r="E31" s="156">
        <f>Home!E13</f>
        <v>0</v>
      </c>
      <c r="F31" s="156"/>
      <c r="G31" s="156">
        <f>Home!E16</f>
        <v>0</v>
      </c>
      <c r="H31" s="156"/>
      <c r="I31" s="156">
        <f>Home!E19</f>
        <v>0</v>
      </c>
      <c r="J31" s="156"/>
      <c r="K31" s="156">
        <f>Home!E22</f>
        <v>0</v>
      </c>
      <c r="L31" s="156"/>
      <c r="M31" s="156"/>
    </row>
    <row r="38" spans="2:4" ht="13.5" customHeight="1" x14ac:dyDescent="0.25">
      <c r="B38" s="31"/>
      <c r="C38" s="31"/>
      <c r="D38" s="31"/>
    </row>
  </sheetData>
  <sheetProtection password="CC39" sheet="1" objects="1" scenarios="1" selectLockedCells="1"/>
  <mergeCells count="37">
    <mergeCell ref="C24:F24"/>
    <mergeCell ref="B7:C7"/>
    <mergeCell ref="C11:F11"/>
    <mergeCell ref="G7:H7"/>
    <mergeCell ref="B8:C8"/>
    <mergeCell ref="B2:M2"/>
    <mergeCell ref="B3:M3"/>
    <mergeCell ref="B30:D30"/>
    <mergeCell ref="K30:M30"/>
    <mergeCell ref="E30:F30"/>
    <mergeCell ref="G30:H30"/>
    <mergeCell ref="I30:J30"/>
    <mergeCell ref="C17:F17"/>
    <mergeCell ref="C16:F16"/>
    <mergeCell ref="L7:M7"/>
    <mergeCell ref="L8:M8"/>
    <mergeCell ref="C25:F25"/>
    <mergeCell ref="G5:H5"/>
    <mergeCell ref="C21:F21"/>
    <mergeCell ref="C22:F22"/>
    <mergeCell ref="C23:F23"/>
    <mergeCell ref="O8:P8"/>
    <mergeCell ref="B31:D31"/>
    <mergeCell ref="E31:F31"/>
    <mergeCell ref="G31:H31"/>
    <mergeCell ref="I31:J31"/>
    <mergeCell ref="K31:M31"/>
    <mergeCell ref="C12:F12"/>
    <mergeCell ref="C13:F13"/>
    <mergeCell ref="C14:F14"/>
    <mergeCell ref="C15:F15"/>
    <mergeCell ref="C18:F18"/>
    <mergeCell ref="C19:F19"/>
    <mergeCell ref="C20:F20"/>
    <mergeCell ref="C10:F10"/>
    <mergeCell ref="C28:H28"/>
    <mergeCell ref="J28:M28"/>
  </mergeCells>
  <printOptions horizontalCentered="1"/>
  <pageMargins left="0.59055118110236227" right="0.59055118110236227" top="0.59055118110236227" bottom="0.59055118110236227" header="0.31496062992125984" footer="0"/>
  <pageSetup paperSize="9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Info!$A$2:$A$3</xm:f>
          </x14:formula1>
          <xm:sqref>J11:J25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38"/>
  <sheetViews>
    <sheetView showGridLines="0" showRowColHeaders="0" zoomScaleNormal="100" workbookViewId="0">
      <selection activeCell="J11" sqref="J11:J20"/>
    </sheetView>
  </sheetViews>
  <sheetFormatPr baseColWidth="10" defaultColWidth="9.7109375" defaultRowHeight="13.5" customHeight="1" x14ac:dyDescent="0.25"/>
  <cols>
    <col min="1" max="1" width="12.7109375" style="18" customWidth="1"/>
    <col min="2" max="5" width="9.85546875" style="18" bestFit="1" customWidth="1"/>
    <col min="6" max="6" width="9.85546875" style="19" bestFit="1" customWidth="1"/>
    <col min="7" max="7" width="10.42578125" style="18" bestFit="1" customWidth="1"/>
    <col min="8" max="8" width="10.42578125" style="19" bestFit="1" customWidth="1"/>
    <col min="9" max="9" width="9.85546875" style="19" bestFit="1" customWidth="1"/>
    <col min="10" max="13" width="9.7109375" style="18"/>
    <col min="14" max="14" width="3.7109375" style="18" customWidth="1"/>
    <col min="15" max="15" width="11.7109375" style="20" customWidth="1"/>
    <col min="16" max="16" width="11.7109375" style="21" customWidth="1"/>
    <col min="17" max="18" width="11.7109375" style="102" customWidth="1"/>
    <col min="19" max="16384" width="9.7109375" style="18"/>
  </cols>
  <sheetData>
    <row r="1" spans="1:25" s="116" customFormat="1" ht="13.5" customHeight="1" x14ac:dyDescent="0.25">
      <c r="A1" s="18"/>
      <c r="C1" s="17"/>
      <c r="D1" s="17"/>
      <c r="E1" s="17"/>
      <c r="F1" s="17"/>
      <c r="G1" s="17"/>
      <c r="H1" s="17"/>
      <c r="J1" s="17"/>
      <c r="K1" s="17"/>
      <c r="O1" s="15"/>
      <c r="P1" s="16"/>
      <c r="Q1" s="102"/>
      <c r="R1" s="102"/>
    </row>
    <row r="2" spans="1:25" s="116" customFormat="1" ht="21" customHeight="1" x14ac:dyDescent="0.25">
      <c r="A2" s="18"/>
      <c r="B2" s="162" t="s">
        <v>61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O2" s="15"/>
      <c r="P2" s="16"/>
      <c r="Q2" s="102"/>
      <c r="R2" s="102"/>
    </row>
    <row r="3" spans="1:25" s="116" customFormat="1" ht="13.5" customHeight="1" x14ac:dyDescent="0.25">
      <c r="A3" s="18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O3" s="115" t="s">
        <v>17</v>
      </c>
      <c r="P3" s="114" t="s">
        <v>66</v>
      </c>
      <c r="Q3" s="119" t="s">
        <v>36</v>
      </c>
      <c r="R3" s="119" t="s">
        <v>37</v>
      </c>
    </row>
    <row r="4" spans="1:25" s="116" customFormat="1" ht="13.5" customHeight="1" x14ac:dyDescent="0.25">
      <c r="A4" s="18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O4" s="123">
        <f>COUNTIF(J11:J25,1)</f>
        <v>0</v>
      </c>
      <c r="P4" s="123">
        <f>COUNTIF(J11:J25,2)</f>
        <v>0</v>
      </c>
      <c r="Q4" s="120">
        <f>COUNTIF(J11:J25,3)</f>
        <v>0</v>
      </c>
      <c r="R4" s="120">
        <f>COUNTIF(J11:J25,4)</f>
        <v>0</v>
      </c>
    </row>
    <row r="5" spans="1:25" s="116" customFormat="1" ht="13.5" customHeight="1" x14ac:dyDescent="0.25">
      <c r="A5" s="18"/>
      <c r="B5" s="18"/>
      <c r="C5" s="18"/>
      <c r="D5" s="18"/>
      <c r="E5" s="18"/>
      <c r="F5" s="19"/>
      <c r="G5" s="168" t="s">
        <v>74</v>
      </c>
      <c r="H5" s="169"/>
      <c r="I5" s="19"/>
      <c r="J5" s="18"/>
      <c r="K5" s="18"/>
      <c r="L5" s="18"/>
      <c r="M5" s="18"/>
      <c r="O5" s="125" t="s">
        <v>8</v>
      </c>
      <c r="P5" s="126" t="s">
        <v>7</v>
      </c>
      <c r="Q5" s="102"/>
      <c r="R5" s="102"/>
    </row>
    <row r="6" spans="1:25" s="116" customFormat="1" ht="13.5" customHeight="1" x14ac:dyDescent="0.25">
      <c r="A6" s="18"/>
      <c r="B6" s="43"/>
      <c r="C6" s="43"/>
      <c r="D6" s="22"/>
      <c r="E6" s="22"/>
      <c r="F6" s="18"/>
      <c r="G6" s="55"/>
      <c r="H6" s="55"/>
      <c r="I6" s="22"/>
      <c r="J6" s="22"/>
      <c r="K6" s="18"/>
      <c r="L6" s="29"/>
      <c r="M6" s="30"/>
      <c r="O6" s="120">
        <f>COUNTIF(L11:L25,"Estandar")</f>
        <v>0</v>
      </c>
      <c r="P6" s="120">
        <f>COUNTIF(L11:L25,"Deluxe")</f>
        <v>0</v>
      </c>
      <c r="Q6" s="102"/>
      <c r="R6" s="102"/>
    </row>
    <row r="7" spans="1:25" s="116" customFormat="1" ht="13.5" customHeight="1" x14ac:dyDescent="0.25">
      <c r="A7" s="23"/>
      <c r="B7" s="165" t="s">
        <v>62</v>
      </c>
      <c r="C7" s="165"/>
      <c r="D7" s="22"/>
      <c r="E7" s="22"/>
      <c r="F7" s="18"/>
      <c r="G7" s="170"/>
      <c r="H7" s="170"/>
      <c r="I7" s="22"/>
      <c r="J7" s="22"/>
      <c r="K7" s="18"/>
      <c r="L7" s="165" t="s">
        <v>63</v>
      </c>
      <c r="M7" s="165"/>
      <c r="O7" s="15"/>
      <c r="P7" s="16"/>
      <c r="Q7" s="102"/>
      <c r="R7" s="102"/>
    </row>
    <row r="8" spans="1:25" s="116" customFormat="1" ht="13.5" customHeight="1" x14ac:dyDescent="0.25">
      <c r="A8" s="18"/>
      <c r="B8" s="166">
        <v>180</v>
      </c>
      <c r="C8" s="167"/>
      <c r="D8" s="17"/>
      <c r="E8" s="17"/>
      <c r="F8" s="18"/>
      <c r="G8" s="29"/>
      <c r="H8" s="42"/>
      <c r="I8" s="17"/>
      <c r="J8" s="17"/>
      <c r="K8" s="18"/>
      <c r="L8" s="166">
        <v>90</v>
      </c>
      <c r="M8" s="167"/>
      <c r="O8" s="155"/>
      <c r="P8" s="155"/>
      <c r="Q8" s="102"/>
      <c r="R8" s="102"/>
    </row>
    <row r="10" spans="1:25" ht="13.5" customHeight="1" x14ac:dyDescent="0.25">
      <c r="B10" s="114" t="s">
        <v>18</v>
      </c>
      <c r="C10" s="158" t="s">
        <v>27</v>
      </c>
      <c r="D10" s="158"/>
      <c r="E10" s="158"/>
      <c r="F10" s="158"/>
      <c r="G10" s="114" t="s">
        <v>19</v>
      </c>
      <c r="H10" s="115" t="s">
        <v>20</v>
      </c>
      <c r="I10" s="115" t="s">
        <v>21</v>
      </c>
      <c r="J10" s="114" t="s">
        <v>22</v>
      </c>
      <c r="K10" s="114" t="s">
        <v>23</v>
      </c>
      <c r="L10" s="114" t="s">
        <v>24</v>
      </c>
      <c r="M10" s="114" t="s">
        <v>25</v>
      </c>
      <c r="O10" s="27"/>
      <c r="P10" s="28"/>
      <c r="Q10" s="103"/>
      <c r="R10" s="103"/>
      <c r="S10" s="21"/>
      <c r="X10" s="19"/>
    </row>
    <row r="11" spans="1:25" ht="13.5" customHeight="1" x14ac:dyDescent="0.25">
      <c r="B11" s="32">
        <v>1</v>
      </c>
      <c r="C11" s="157"/>
      <c r="D11" s="157"/>
      <c r="E11" s="157"/>
      <c r="F11" s="157"/>
      <c r="G11" s="33"/>
      <c r="H11" s="33"/>
      <c r="I11" s="34" t="str">
        <f>IF(C11="","",H11-G11)</f>
        <v/>
      </c>
      <c r="J11" s="112"/>
      <c r="K11" s="32" t="str">
        <f>IF(J11="","","BB")</f>
        <v/>
      </c>
      <c r="L11" s="32" t="str">
        <f>IF(J11="","",IF(J11=1,"Single","Double"))</f>
        <v/>
      </c>
      <c r="M11" s="35" t="str">
        <f>IF(J11="","",O11*I11)</f>
        <v/>
      </c>
      <c r="O11" s="20" t="str">
        <f>IF(J11="","",180)</f>
        <v/>
      </c>
      <c r="P11" s="20"/>
      <c r="Q11" s="121"/>
      <c r="R11" s="103"/>
      <c r="S11" s="21"/>
      <c r="X11" s="19"/>
    </row>
    <row r="12" spans="1:25" ht="13.5" customHeight="1" x14ac:dyDescent="0.25">
      <c r="B12" s="32">
        <v>2</v>
      </c>
      <c r="C12" s="157"/>
      <c r="D12" s="157"/>
      <c r="E12" s="157"/>
      <c r="F12" s="157"/>
      <c r="G12" s="33"/>
      <c r="H12" s="33"/>
      <c r="I12" s="34" t="str">
        <f t="shared" ref="I12:I25" si="0">IF(C12="","",H12-G12)</f>
        <v/>
      </c>
      <c r="J12" s="112"/>
      <c r="K12" s="32" t="str">
        <f t="shared" ref="K12:K25" si="1">IF(J12="","","BB")</f>
        <v/>
      </c>
      <c r="L12" s="32" t="str">
        <f t="shared" ref="L12:L25" si="2">IF(J12="","",IF(J12=1,"Single","Double"))</f>
        <v/>
      </c>
      <c r="M12" s="35" t="str">
        <f t="shared" ref="M12:M25" si="3">IF(J12="","",O12*I12)</f>
        <v/>
      </c>
      <c r="O12" s="20" t="str">
        <f t="shared" ref="O12:O25" si="4">IF(J12="","",180)</f>
        <v/>
      </c>
      <c r="P12" s="20"/>
      <c r="Q12" s="121"/>
      <c r="R12" s="103"/>
      <c r="S12" s="20"/>
      <c r="T12" s="21"/>
      <c r="Y12" s="19"/>
    </row>
    <row r="13" spans="1:25" ht="13.5" customHeight="1" x14ac:dyDescent="0.25">
      <c r="B13" s="32">
        <v>3</v>
      </c>
      <c r="C13" s="157"/>
      <c r="D13" s="157"/>
      <c r="E13" s="157"/>
      <c r="F13" s="157"/>
      <c r="G13" s="33"/>
      <c r="H13" s="33"/>
      <c r="I13" s="34" t="str">
        <f t="shared" si="0"/>
        <v/>
      </c>
      <c r="J13" s="112"/>
      <c r="K13" s="32" t="str">
        <f t="shared" si="1"/>
        <v/>
      </c>
      <c r="L13" s="32" t="str">
        <f t="shared" si="2"/>
        <v/>
      </c>
      <c r="M13" s="35" t="str">
        <f t="shared" si="3"/>
        <v/>
      </c>
      <c r="O13" s="20" t="str">
        <f t="shared" si="4"/>
        <v/>
      </c>
      <c r="P13" s="20"/>
      <c r="Q13" s="121"/>
    </row>
    <row r="14" spans="1:25" s="23" customFormat="1" ht="13.5" customHeight="1" x14ac:dyDescent="0.25">
      <c r="A14" s="18"/>
      <c r="B14" s="32">
        <v>4</v>
      </c>
      <c r="C14" s="157"/>
      <c r="D14" s="157"/>
      <c r="E14" s="157"/>
      <c r="F14" s="157"/>
      <c r="G14" s="33"/>
      <c r="H14" s="33"/>
      <c r="I14" s="34" t="str">
        <f t="shared" si="0"/>
        <v/>
      </c>
      <c r="J14" s="112"/>
      <c r="K14" s="32" t="str">
        <f t="shared" si="1"/>
        <v/>
      </c>
      <c r="L14" s="32" t="str">
        <f t="shared" si="2"/>
        <v/>
      </c>
      <c r="M14" s="35" t="str">
        <f t="shared" si="3"/>
        <v/>
      </c>
      <c r="N14" s="18"/>
      <c r="O14" s="20" t="str">
        <f t="shared" si="4"/>
        <v/>
      </c>
      <c r="P14" s="20"/>
      <c r="Q14" s="121"/>
      <c r="R14" s="119"/>
    </row>
    <row r="15" spans="1:25" s="26" customFormat="1" ht="13.5" customHeight="1" x14ac:dyDescent="0.25">
      <c r="A15" s="18"/>
      <c r="B15" s="32">
        <v>5</v>
      </c>
      <c r="C15" s="157"/>
      <c r="D15" s="157"/>
      <c r="E15" s="157"/>
      <c r="F15" s="157"/>
      <c r="G15" s="33"/>
      <c r="H15" s="33"/>
      <c r="I15" s="34" t="str">
        <f t="shared" si="0"/>
        <v/>
      </c>
      <c r="J15" s="112"/>
      <c r="K15" s="32" t="str">
        <f t="shared" si="1"/>
        <v/>
      </c>
      <c r="L15" s="32" t="str">
        <f t="shared" si="2"/>
        <v/>
      </c>
      <c r="M15" s="35" t="str">
        <f t="shared" si="3"/>
        <v/>
      </c>
      <c r="N15" s="18"/>
      <c r="O15" s="20" t="str">
        <f t="shared" si="4"/>
        <v/>
      </c>
      <c r="P15" s="20"/>
      <c r="Q15" s="121"/>
      <c r="R15" s="122"/>
    </row>
    <row r="16" spans="1:25" ht="13.5" customHeight="1" x14ac:dyDescent="0.25">
      <c r="B16" s="32">
        <v>6</v>
      </c>
      <c r="C16" s="157"/>
      <c r="D16" s="157"/>
      <c r="E16" s="157"/>
      <c r="F16" s="157"/>
      <c r="G16" s="33"/>
      <c r="H16" s="33"/>
      <c r="I16" s="34" t="str">
        <f t="shared" si="0"/>
        <v/>
      </c>
      <c r="J16" s="112"/>
      <c r="K16" s="32" t="str">
        <f t="shared" si="1"/>
        <v/>
      </c>
      <c r="L16" s="32" t="str">
        <f t="shared" si="2"/>
        <v/>
      </c>
      <c r="M16" s="35" t="str">
        <f t="shared" si="3"/>
        <v/>
      </c>
      <c r="O16" s="20" t="str">
        <f t="shared" si="4"/>
        <v/>
      </c>
      <c r="P16" s="20"/>
      <c r="Q16" s="121"/>
    </row>
    <row r="17" spans="2:18" ht="13.5" customHeight="1" x14ac:dyDescent="0.25">
      <c r="B17" s="32">
        <v>7</v>
      </c>
      <c r="C17" s="157"/>
      <c r="D17" s="157"/>
      <c r="E17" s="157"/>
      <c r="F17" s="157"/>
      <c r="G17" s="33"/>
      <c r="H17" s="33"/>
      <c r="I17" s="34" t="str">
        <f t="shared" si="0"/>
        <v/>
      </c>
      <c r="J17" s="112"/>
      <c r="K17" s="32" t="str">
        <f t="shared" si="1"/>
        <v/>
      </c>
      <c r="L17" s="32" t="str">
        <f t="shared" si="2"/>
        <v/>
      </c>
      <c r="M17" s="35" t="str">
        <f t="shared" si="3"/>
        <v/>
      </c>
      <c r="O17" s="20" t="str">
        <f t="shared" si="4"/>
        <v/>
      </c>
      <c r="P17" s="20"/>
      <c r="Q17" s="121"/>
    </row>
    <row r="18" spans="2:18" ht="13.5" customHeight="1" x14ac:dyDescent="0.25">
      <c r="B18" s="32">
        <v>8</v>
      </c>
      <c r="C18" s="157"/>
      <c r="D18" s="157"/>
      <c r="E18" s="157"/>
      <c r="F18" s="157"/>
      <c r="G18" s="33"/>
      <c r="H18" s="33"/>
      <c r="I18" s="34" t="str">
        <f t="shared" si="0"/>
        <v/>
      </c>
      <c r="J18" s="112"/>
      <c r="K18" s="32" t="str">
        <f t="shared" si="1"/>
        <v/>
      </c>
      <c r="L18" s="32" t="str">
        <f t="shared" si="2"/>
        <v/>
      </c>
      <c r="M18" s="35" t="str">
        <f t="shared" si="3"/>
        <v/>
      </c>
      <c r="O18" s="20" t="str">
        <f t="shared" si="4"/>
        <v/>
      </c>
      <c r="P18" s="20"/>
      <c r="Q18" s="121"/>
    </row>
    <row r="19" spans="2:18" ht="13.5" customHeight="1" x14ac:dyDescent="0.25">
      <c r="B19" s="32">
        <v>9</v>
      </c>
      <c r="C19" s="157"/>
      <c r="D19" s="157"/>
      <c r="E19" s="157"/>
      <c r="F19" s="157"/>
      <c r="G19" s="33"/>
      <c r="H19" s="33"/>
      <c r="I19" s="34" t="str">
        <f t="shared" si="0"/>
        <v/>
      </c>
      <c r="J19" s="112"/>
      <c r="K19" s="32" t="str">
        <f t="shared" si="1"/>
        <v/>
      </c>
      <c r="L19" s="32" t="str">
        <f t="shared" si="2"/>
        <v/>
      </c>
      <c r="M19" s="35" t="str">
        <f t="shared" si="3"/>
        <v/>
      </c>
      <c r="O19" s="20" t="str">
        <f t="shared" si="4"/>
        <v/>
      </c>
      <c r="P19" s="20"/>
      <c r="Q19" s="121"/>
    </row>
    <row r="20" spans="2:18" ht="13.5" customHeight="1" x14ac:dyDescent="0.25">
      <c r="B20" s="32">
        <v>10</v>
      </c>
      <c r="C20" s="157"/>
      <c r="D20" s="157"/>
      <c r="E20" s="157"/>
      <c r="F20" s="157"/>
      <c r="G20" s="33"/>
      <c r="H20" s="33"/>
      <c r="I20" s="34" t="str">
        <f t="shared" si="0"/>
        <v/>
      </c>
      <c r="J20" s="112"/>
      <c r="K20" s="32" t="str">
        <f t="shared" si="1"/>
        <v/>
      </c>
      <c r="L20" s="32" t="str">
        <f t="shared" si="2"/>
        <v/>
      </c>
      <c r="M20" s="35" t="str">
        <f t="shared" si="3"/>
        <v/>
      </c>
      <c r="O20" s="20" t="str">
        <f t="shared" si="4"/>
        <v/>
      </c>
      <c r="P20" s="20"/>
      <c r="Q20" s="121"/>
    </row>
    <row r="21" spans="2:18" ht="13.5" customHeight="1" x14ac:dyDescent="0.25">
      <c r="B21" s="32">
        <v>11</v>
      </c>
      <c r="C21" s="157"/>
      <c r="D21" s="157"/>
      <c r="E21" s="157"/>
      <c r="F21" s="157"/>
      <c r="G21" s="33"/>
      <c r="H21" s="33"/>
      <c r="I21" s="34" t="str">
        <f t="shared" si="0"/>
        <v/>
      </c>
      <c r="J21" s="112"/>
      <c r="K21" s="32" t="str">
        <f t="shared" si="1"/>
        <v/>
      </c>
      <c r="L21" s="32" t="str">
        <f t="shared" si="2"/>
        <v/>
      </c>
      <c r="M21" s="35" t="str">
        <f t="shared" si="3"/>
        <v/>
      </c>
      <c r="O21" s="20" t="str">
        <f t="shared" si="4"/>
        <v/>
      </c>
      <c r="P21" s="20"/>
      <c r="Q21" s="121"/>
    </row>
    <row r="22" spans="2:18" ht="13.5" customHeight="1" x14ac:dyDescent="0.25">
      <c r="B22" s="32">
        <v>12</v>
      </c>
      <c r="C22" s="157"/>
      <c r="D22" s="157"/>
      <c r="E22" s="157"/>
      <c r="F22" s="157"/>
      <c r="G22" s="33"/>
      <c r="H22" s="33"/>
      <c r="I22" s="34" t="str">
        <f t="shared" si="0"/>
        <v/>
      </c>
      <c r="J22" s="112"/>
      <c r="K22" s="32" t="str">
        <f t="shared" si="1"/>
        <v/>
      </c>
      <c r="L22" s="32" t="str">
        <f t="shared" si="2"/>
        <v/>
      </c>
      <c r="M22" s="35" t="str">
        <f t="shared" si="3"/>
        <v/>
      </c>
      <c r="O22" s="20" t="str">
        <f t="shared" si="4"/>
        <v/>
      </c>
      <c r="P22" s="20"/>
      <c r="Q22" s="121"/>
    </row>
    <row r="23" spans="2:18" ht="13.5" customHeight="1" x14ac:dyDescent="0.25">
      <c r="B23" s="32">
        <v>13</v>
      </c>
      <c r="C23" s="157"/>
      <c r="D23" s="157"/>
      <c r="E23" s="157"/>
      <c r="F23" s="157"/>
      <c r="G23" s="33"/>
      <c r="H23" s="33"/>
      <c r="I23" s="34" t="str">
        <f t="shared" si="0"/>
        <v/>
      </c>
      <c r="J23" s="112"/>
      <c r="K23" s="32" t="str">
        <f t="shared" si="1"/>
        <v/>
      </c>
      <c r="L23" s="32" t="str">
        <f t="shared" si="2"/>
        <v/>
      </c>
      <c r="M23" s="35" t="str">
        <f t="shared" si="3"/>
        <v/>
      </c>
      <c r="O23" s="20" t="str">
        <f t="shared" si="4"/>
        <v/>
      </c>
      <c r="P23" s="20"/>
      <c r="Q23" s="121"/>
    </row>
    <row r="24" spans="2:18" ht="13.5" customHeight="1" x14ac:dyDescent="0.25">
      <c r="B24" s="32">
        <v>14</v>
      </c>
      <c r="C24" s="157"/>
      <c r="D24" s="157"/>
      <c r="E24" s="157"/>
      <c r="F24" s="157"/>
      <c r="G24" s="33"/>
      <c r="H24" s="33"/>
      <c r="I24" s="34" t="str">
        <f t="shared" si="0"/>
        <v/>
      </c>
      <c r="J24" s="112"/>
      <c r="K24" s="32" t="str">
        <f t="shared" si="1"/>
        <v/>
      </c>
      <c r="L24" s="32" t="str">
        <f t="shared" si="2"/>
        <v/>
      </c>
      <c r="M24" s="35" t="str">
        <f t="shared" si="3"/>
        <v/>
      </c>
      <c r="O24" s="20" t="str">
        <f t="shared" si="4"/>
        <v/>
      </c>
      <c r="P24" s="20"/>
      <c r="Q24" s="121"/>
    </row>
    <row r="25" spans="2:18" ht="13.5" customHeight="1" x14ac:dyDescent="0.25">
      <c r="B25" s="32">
        <v>15</v>
      </c>
      <c r="C25" s="157"/>
      <c r="D25" s="157"/>
      <c r="E25" s="157"/>
      <c r="F25" s="157"/>
      <c r="G25" s="33"/>
      <c r="H25" s="33"/>
      <c r="I25" s="34" t="str">
        <f t="shared" si="0"/>
        <v/>
      </c>
      <c r="J25" s="112"/>
      <c r="K25" s="32" t="str">
        <f t="shared" si="1"/>
        <v/>
      </c>
      <c r="L25" s="32" t="str">
        <f t="shared" si="2"/>
        <v/>
      </c>
      <c r="M25" s="35" t="str">
        <f t="shared" si="3"/>
        <v/>
      </c>
      <c r="O25" s="20" t="str">
        <f t="shared" si="4"/>
        <v/>
      </c>
      <c r="P25" s="20"/>
      <c r="Q25" s="121"/>
    </row>
    <row r="26" spans="2:18" ht="21" customHeight="1" x14ac:dyDescent="0.25">
      <c r="L26" s="36" t="s">
        <v>26</v>
      </c>
      <c r="M26" s="37">
        <f>SUM(M11:M25)</f>
        <v>0</v>
      </c>
      <c r="Q26" s="121">
        <f>SUM(Q11:Q25)</f>
        <v>0</v>
      </c>
    </row>
    <row r="27" spans="2:18" ht="13.5" customHeight="1" x14ac:dyDescent="0.25">
      <c r="L27" s="113"/>
      <c r="M27" s="48"/>
    </row>
    <row r="28" spans="2:18" ht="13.5" customHeight="1" x14ac:dyDescent="0.25">
      <c r="B28" s="114" t="s">
        <v>64</v>
      </c>
      <c r="C28" s="159" t="s">
        <v>65</v>
      </c>
      <c r="D28" s="160"/>
      <c r="E28" s="160"/>
      <c r="F28" s="160"/>
      <c r="G28" s="160"/>
      <c r="H28" s="161"/>
      <c r="I28" s="117" t="s">
        <v>28</v>
      </c>
      <c r="J28" s="159" t="s">
        <v>29</v>
      </c>
      <c r="K28" s="160"/>
      <c r="L28" s="160"/>
      <c r="M28" s="161"/>
      <c r="O28" s="40"/>
      <c r="P28" s="39"/>
    </row>
    <row r="29" spans="2:18" ht="13.5" customHeight="1" x14ac:dyDescent="0.25">
      <c r="O29" s="40"/>
      <c r="P29" s="39"/>
    </row>
    <row r="30" spans="2:18" s="23" customFormat="1" ht="13.5" customHeight="1" x14ac:dyDescent="0.25">
      <c r="B30" s="158" t="str">
        <f>Home!C10</f>
        <v>Reservation Holder</v>
      </c>
      <c r="C30" s="158"/>
      <c r="D30" s="158"/>
      <c r="E30" s="158" t="str">
        <f>Home!C13</f>
        <v>School / Association</v>
      </c>
      <c r="F30" s="158"/>
      <c r="G30" s="158" t="str">
        <f>Home!C16</f>
        <v>Country</v>
      </c>
      <c r="H30" s="158"/>
      <c r="I30" s="164" t="str">
        <f>Home!C19</f>
        <v>Telephone</v>
      </c>
      <c r="J30" s="164"/>
      <c r="K30" s="158" t="str">
        <f>Home!C22</f>
        <v>Email</v>
      </c>
      <c r="L30" s="158"/>
      <c r="M30" s="158"/>
      <c r="O30" s="24"/>
      <c r="P30" s="25"/>
      <c r="Q30" s="119"/>
      <c r="R30" s="119"/>
    </row>
    <row r="31" spans="2:18" ht="13.5" customHeight="1" x14ac:dyDescent="0.25">
      <c r="B31" s="156">
        <f>Home!E10</f>
        <v>0</v>
      </c>
      <c r="C31" s="156"/>
      <c r="D31" s="156"/>
      <c r="E31" s="156">
        <f>Home!E13</f>
        <v>0</v>
      </c>
      <c r="F31" s="156"/>
      <c r="G31" s="156">
        <f>Home!E16</f>
        <v>0</v>
      </c>
      <c r="H31" s="156"/>
      <c r="I31" s="156">
        <f>Home!E19</f>
        <v>0</v>
      </c>
      <c r="J31" s="156"/>
      <c r="K31" s="156">
        <f>Home!E22</f>
        <v>0</v>
      </c>
      <c r="L31" s="156"/>
      <c r="M31" s="156"/>
    </row>
    <row r="38" spans="2:4" ht="13.5" customHeight="1" x14ac:dyDescent="0.25">
      <c r="B38" s="31"/>
      <c r="C38" s="31"/>
      <c r="D38" s="31"/>
    </row>
  </sheetData>
  <sheetProtection password="CC39" sheet="1" objects="1" scenarios="1" selectLockedCells="1"/>
  <mergeCells count="37">
    <mergeCell ref="B31:D31"/>
    <mergeCell ref="E31:F31"/>
    <mergeCell ref="G31:H31"/>
    <mergeCell ref="I31:J31"/>
    <mergeCell ref="K31:M31"/>
    <mergeCell ref="C25:F25"/>
    <mergeCell ref="C28:H28"/>
    <mergeCell ref="J28:M28"/>
    <mergeCell ref="B30:D30"/>
    <mergeCell ref="E30:F30"/>
    <mergeCell ref="G30:H30"/>
    <mergeCell ref="I30:J30"/>
    <mergeCell ref="K30:M30"/>
    <mergeCell ref="O8:P8"/>
    <mergeCell ref="C10:F10"/>
    <mergeCell ref="C11:F11"/>
    <mergeCell ref="C24:F24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12:F12"/>
    <mergeCell ref="B8:C8"/>
    <mergeCell ref="L8:M8"/>
    <mergeCell ref="B2:M2"/>
    <mergeCell ref="B3:M3"/>
    <mergeCell ref="G5:H5"/>
    <mergeCell ref="B7:C7"/>
    <mergeCell ref="G7:H7"/>
    <mergeCell ref="L7:M7"/>
  </mergeCells>
  <printOptions horizontalCentered="1"/>
  <pageMargins left="0.59055118110236227" right="0.59055118110236227" top="0.59055118110236227" bottom="0.59055118110236227" header="0.31496062992125984" footer="0"/>
  <pageSetup paperSize="9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Info!$A$2:$A$3</xm:f>
          </x14:formula1>
          <xm:sqref>J11:J25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38"/>
  <sheetViews>
    <sheetView showGridLines="0" showRowColHeaders="0" zoomScaleNormal="100" workbookViewId="0">
      <selection activeCell="C19" sqref="C19:F19"/>
    </sheetView>
  </sheetViews>
  <sheetFormatPr baseColWidth="10" defaultColWidth="9.7109375" defaultRowHeight="13.5" customHeight="1" x14ac:dyDescent="0.25"/>
  <cols>
    <col min="1" max="1" width="12.7109375" style="18" customWidth="1"/>
    <col min="2" max="5" width="9.85546875" style="18" bestFit="1" customWidth="1"/>
    <col min="6" max="6" width="9.85546875" style="19" bestFit="1" customWidth="1"/>
    <col min="7" max="7" width="10.42578125" style="18" bestFit="1" customWidth="1"/>
    <col min="8" max="8" width="10.42578125" style="19" bestFit="1" customWidth="1"/>
    <col min="9" max="9" width="9.85546875" style="19" bestFit="1" customWidth="1"/>
    <col min="10" max="13" width="9.7109375" style="18"/>
    <col min="14" max="14" width="3.7109375" style="18" customWidth="1"/>
    <col min="15" max="15" width="11.7109375" style="20" customWidth="1"/>
    <col min="16" max="16" width="11.7109375" style="21" customWidth="1"/>
    <col min="17" max="18" width="11.7109375" style="18" customWidth="1"/>
    <col min="19" max="16384" width="9.7109375" style="18"/>
  </cols>
  <sheetData>
    <row r="1" spans="1:25" s="101" customFormat="1" ht="13.5" customHeight="1" x14ac:dyDescent="0.25">
      <c r="A1" s="18"/>
      <c r="C1" s="17"/>
      <c r="D1" s="17"/>
      <c r="E1" s="17"/>
      <c r="F1" s="17"/>
      <c r="G1" s="17"/>
      <c r="H1" s="17"/>
      <c r="J1" s="17"/>
      <c r="K1" s="17"/>
      <c r="O1" s="15"/>
      <c r="P1" s="16"/>
    </row>
    <row r="2" spans="1:25" s="101" customFormat="1" ht="21" customHeight="1" x14ac:dyDescent="0.25">
      <c r="A2" s="18"/>
      <c r="B2" s="162" t="s">
        <v>80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O2" s="15"/>
      <c r="P2" s="16"/>
    </row>
    <row r="3" spans="1:25" s="101" customFormat="1" ht="13.5" customHeight="1" x14ac:dyDescent="0.25">
      <c r="A3" s="18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O3" s="64"/>
      <c r="P3" s="29"/>
      <c r="Q3" s="29"/>
      <c r="R3" s="29"/>
    </row>
    <row r="4" spans="1:25" s="101" customFormat="1" ht="13.5" customHeight="1" x14ac:dyDescent="0.25">
      <c r="A4" s="18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O4" s="104"/>
      <c r="P4" s="104"/>
      <c r="Q4" s="104"/>
      <c r="R4" s="104"/>
    </row>
    <row r="5" spans="1:25" s="101" customFormat="1" ht="13.5" customHeight="1" x14ac:dyDescent="0.25">
      <c r="A5" s="18"/>
      <c r="B5" s="18"/>
      <c r="C5" s="18"/>
      <c r="D5" s="18"/>
      <c r="E5" s="18"/>
      <c r="F5" s="19"/>
      <c r="G5" s="168" t="s">
        <v>76</v>
      </c>
      <c r="H5" s="169"/>
      <c r="I5" s="19"/>
      <c r="J5" s="18"/>
      <c r="K5" s="18"/>
      <c r="L5" s="18"/>
      <c r="M5" s="18"/>
      <c r="O5" s="64"/>
      <c r="P5" s="102"/>
      <c r="Q5" s="56"/>
    </row>
    <row r="6" spans="1:25" s="101" customFormat="1" ht="13.5" customHeight="1" x14ac:dyDescent="0.25">
      <c r="A6" s="18"/>
      <c r="B6" s="170"/>
      <c r="C6" s="170"/>
      <c r="D6" s="22"/>
      <c r="E6" s="22"/>
      <c r="F6" s="18"/>
      <c r="G6" s="170"/>
      <c r="H6" s="170"/>
      <c r="I6" s="22"/>
      <c r="J6" s="22"/>
      <c r="K6" s="18"/>
      <c r="L6" s="29"/>
      <c r="M6" s="30"/>
      <c r="O6" s="104"/>
      <c r="P6" s="102"/>
      <c r="Q6" s="56"/>
    </row>
    <row r="7" spans="1:25" s="118" customFormat="1" ht="13.5" customHeight="1" x14ac:dyDescent="0.25">
      <c r="A7" s="23"/>
      <c r="B7" s="175" t="s">
        <v>53</v>
      </c>
      <c r="C7" s="176"/>
      <c r="D7" s="129"/>
      <c r="E7" s="129"/>
      <c r="F7" s="23"/>
      <c r="G7" s="29"/>
      <c r="H7" s="64"/>
      <c r="I7" s="129"/>
      <c r="J7" s="129"/>
      <c r="K7" s="23"/>
      <c r="L7" s="168" t="s">
        <v>55</v>
      </c>
      <c r="M7" s="169"/>
      <c r="O7" s="124"/>
      <c r="P7" s="119"/>
      <c r="Q7" s="29"/>
    </row>
    <row r="8" spans="1:25" s="101" customFormat="1" ht="13.5" customHeight="1" x14ac:dyDescent="0.25">
      <c r="A8" s="18"/>
      <c r="B8" s="177">
        <v>50</v>
      </c>
      <c r="C8" s="178"/>
      <c r="D8" s="17"/>
      <c r="E8" s="17"/>
      <c r="F8" s="18"/>
      <c r="G8" s="29"/>
      <c r="H8" s="42"/>
      <c r="I8" s="17"/>
      <c r="J8" s="17"/>
      <c r="K8" s="18"/>
      <c r="L8" s="177">
        <v>25</v>
      </c>
      <c r="M8" s="178"/>
      <c r="O8" s="155"/>
      <c r="P8" s="155"/>
      <c r="Q8" s="45"/>
    </row>
    <row r="10" spans="1:25" s="23" customFormat="1" ht="13.5" customHeight="1" x14ac:dyDescent="0.25">
      <c r="B10" s="114" t="s">
        <v>18</v>
      </c>
      <c r="C10" s="158" t="s">
        <v>58</v>
      </c>
      <c r="D10" s="158"/>
      <c r="E10" s="158"/>
      <c r="F10" s="158"/>
      <c r="G10" s="168" t="s">
        <v>54</v>
      </c>
      <c r="H10" s="169"/>
      <c r="I10" s="181" t="s">
        <v>56</v>
      </c>
      <c r="J10" s="182"/>
      <c r="K10" s="182"/>
      <c r="L10" s="183"/>
      <c r="M10" s="114" t="s">
        <v>25</v>
      </c>
      <c r="N10" s="38"/>
      <c r="O10" s="24"/>
      <c r="P10" s="25"/>
      <c r="Q10" s="24"/>
      <c r="R10" s="130"/>
      <c r="S10" s="25"/>
      <c r="X10" s="131"/>
    </row>
    <row r="11" spans="1:25" ht="13.5" customHeight="1" x14ac:dyDescent="0.25">
      <c r="B11" s="32">
        <v>1</v>
      </c>
      <c r="C11" s="172"/>
      <c r="D11" s="173"/>
      <c r="E11" s="173"/>
      <c r="F11" s="174"/>
      <c r="G11" s="179"/>
      <c r="H11" s="180"/>
      <c r="I11" s="184"/>
      <c r="J11" s="185"/>
      <c r="K11" s="185"/>
      <c r="L11" s="186"/>
      <c r="M11" s="35" t="str">
        <f>IF(C11="","",IF(G11="Adulto / Adult",50,25))</f>
        <v/>
      </c>
      <c r="N11" s="39"/>
      <c r="P11" s="20"/>
      <c r="Q11" s="53"/>
      <c r="R11" s="40"/>
      <c r="S11" s="21"/>
      <c r="X11" s="19"/>
    </row>
    <row r="12" spans="1:25" ht="13.5" customHeight="1" x14ac:dyDescent="0.25">
      <c r="B12" s="32">
        <v>2</v>
      </c>
      <c r="C12" s="172"/>
      <c r="D12" s="173"/>
      <c r="E12" s="173"/>
      <c r="F12" s="174"/>
      <c r="G12" s="179"/>
      <c r="H12" s="180"/>
      <c r="I12" s="184"/>
      <c r="J12" s="185"/>
      <c r="K12" s="185"/>
      <c r="L12" s="186"/>
      <c r="M12" s="35" t="str">
        <f t="shared" ref="M12:M25" si="0">IF(C12="","",IF(G12="Adulto / Adult",50,25))</f>
        <v/>
      </c>
      <c r="N12" s="39"/>
      <c r="P12" s="20"/>
      <c r="Q12" s="53"/>
      <c r="R12" s="40"/>
      <c r="S12" s="20"/>
      <c r="T12" s="21"/>
      <c r="Y12" s="19"/>
    </row>
    <row r="13" spans="1:25" ht="13.5" customHeight="1" x14ac:dyDescent="0.25">
      <c r="B13" s="32">
        <v>3</v>
      </c>
      <c r="C13" s="172"/>
      <c r="D13" s="173"/>
      <c r="E13" s="173"/>
      <c r="F13" s="174"/>
      <c r="G13" s="179"/>
      <c r="H13" s="180"/>
      <c r="I13" s="184"/>
      <c r="J13" s="185"/>
      <c r="K13" s="185"/>
      <c r="L13" s="186"/>
      <c r="M13" s="35" t="str">
        <f t="shared" si="0"/>
        <v/>
      </c>
      <c r="N13" s="39"/>
      <c r="P13" s="20"/>
      <c r="Q13" s="53"/>
      <c r="R13" s="39"/>
    </row>
    <row r="14" spans="1:25" s="23" customFormat="1" ht="13.5" customHeight="1" x14ac:dyDescent="0.25">
      <c r="A14" s="18"/>
      <c r="B14" s="32">
        <v>4</v>
      </c>
      <c r="C14" s="172"/>
      <c r="D14" s="173"/>
      <c r="E14" s="173"/>
      <c r="F14" s="174"/>
      <c r="G14" s="179"/>
      <c r="H14" s="180"/>
      <c r="I14" s="184"/>
      <c r="J14" s="185"/>
      <c r="K14" s="185"/>
      <c r="L14" s="186"/>
      <c r="M14" s="35" t="str">
        <f t="shared" si="0"/>
        <v/>
      </c>
      <c r="N14" s="38"/>
      <c r="O14" s="20"/>
      <c r="P14" s="20"/>
      <c r="Q14" s="53"/>
      <c r="R14" s="38"/>
    </row>
    <row r="15" spans="1:25" s="26" customFormat="1" ht="13.5" customHeight="1" x14ac:dyDescent="0.25">
      <c r="A15" s="18"/>
      <c r="B15" s="32">
        <v>5</v>
      </c>
      <c r="C15" s="172"/>
      <c r="D15" s="173"/>
      <c r="E15" s="173"/>
      <c r="F15" s="174"/>
      <c r="G15" s="179"/>
      <c r="H15" s="180"/>
      <c r="I15" s="184"/>
      <c r="J15" s="185"/>
      <c r="K15" s="185"/>
      <c r="L15" s="186"/>
      <c r="M15" s="35" t="str">
        <f t="shared" si="0"/>
        <v/>
      </c>
      <c r="N15" s="41"/>
      <c r="O15" s="20"/>
      <c r="P15" s="20"/>
      <c r="Q15" s="53"/>
      <c r="R15" s="41"/>
    </row>
    <row r="16" spans="1:25" ht="13.5" customHeight="1" x14ac:dyDescent="0.25">
      <c r="B16" s="32">
        <v>6</v>
      </c>
      <c r="C16" s="172"/>
      <c r="D16" s="173"/>
      <c r="E16" s="173"/>
      <c r="F16" s="174"/>
      <c r="G16" s="179"/>
      <c r="H16" s="180"/>
      <c r="I16" s="184"/>
      <c r="J16" s="185"/>
      <c r="K16" s="185"/>
      <c r="L16" s="186"/>
      <c r="M16" s="35" t="str">
        <f t="shared" si="0"/>
        <v/>
      </c>
      <c r="N16" s="39"/>
      <c r="P16" s="20"/>
      <c r="Q16" s="53"/>
      <c r="R16" s="39"/>
    </row>
    <row r="17" spans="2:18" ht="13.5" customHeight="1" x14ac:dyDescent="0.25">
      <c r="B17" s="32">
        <v>7</v>
      </c>
      <c r="C17" s="172"/>
      <c r="D17" s="173"/>
      <c r="E17" s="173"/>
      <c r="F17" s="174"/>
      <c r="G17" s="179"/>
      <c r="H17" s="180"/>
      <c r="I17" s="184"/>
      <c r="J17" s="185"/>
      <c r="K17" s="185"/>
      <c r="L17" s="186"/>
      <c r="M17" s="35" t="str">
        <f t="shared" si="0"/>
        <v/>
      </c>
      <c r="N17" s="39"/>
      <c r="P17" s="20"/>
      <c r="Q17" s="53"/>
      <c r="R17" s="39"/>
    </row>
    <row r="18" spans="2:18" ht="13.5" customHeight="1" x14ac:dyDescent="0.25">
      <c r="B18" s="32">
        <v>8</v>
      </c>
      <c r="C18" s="172"/>
      <c r="D18" s="173"/>
      <c r="E18" s="173"/>
      <c r="F18" s="174"/>
      <c r="G18" s="179"/>
      <c r="H18" s="180"/>
      <c r="I18" s="184"/>
      <c r="J18" s="185"/>
      <c r="K18" s="185"/>
      <c r="L18" s="186"/>
      <c r="M18" s="35" t="str">
        <f t="shared" si="0"/>
        <v/>
      </c>
      <c r="N18" s="39"/>
      <c r="P18" s="20"/>
      <c r="Q18" s="53"/>
      <c r="R18" s="39"/>
    </row>
    <row r="19" spans="2:18" ht="13.5" customHeight="1" x14ac:dyDescent="0.25">
      <c r="B19" s="32">
        <v>9</v>
      </c>
      <c r="C19" s="172"/>
      <c r="D19" s="173"/>
      <c r="E19" s="173"/>
      <c r="F19" s="174"/>
      <c r="G19" s="179"/>
      <c r="H19" s="180"/>
      <c r="I19" s="184"/>
      <c r="J19" s="185"/>
      <c r="K19" s="185"/>
      <c r="L19" s="186"/>
      <c r="M19" s="35" t="str">
        <f t="shared" si="0"/>
        <v/>
      </c>
      <c r="N19" s="39"/>
      <c r="P19" s="20"/>
      <c r="Q19" s="53"/>
      <c r="R19" s="39"/>
    </row>
    <row r="20" spans="2:18" ht="13.5" customHeight="1" x14ac:dyDescent="0.25">
      <c r="B20" s="32">
        <v>10</v>
      </c>
      <c r="C20" s="172"/>
      <c r="D20" s="173"/>
      <c r="E20" s="173"/>
      <c r="F20" s="174"/>
      <c r="G20" s="179"/>
      <c r="H20" s="180"/>
      <c r="I20" s="184"/>
      <c r="J20" s="185"/>
      <c r="K20" s="185"/>
      <c r="L20" s="186"/>
      <c r="M20" s="35" t="str">
        <f t="shared" si="0"/>
        <v/>
      </c>
      <c r="N20" s="39"/>
      <c r="P20" s="20"/>
      <c r="Q20" s="53"/>
      <c r="R20" s="39"/>
    </row>
    <row r="21" spans="2:18" ht="13.5" customHeight="1" x14ac:dyDescent="0.25">
      <c r="B21" s="32">
        <v>11</v>
      </c>
      <c r="C21" s="157"/>
      <c r="D21" s="157"/>
      <c r="E21" s="157"/>
      <c r="F21" s="157"/>
      <c r="G21" s="179"/>
      <c r="H21" s="180"/>
      <c r="I21" s="184"/>
      <c r="J21" s="185"/>
      <c r="K21" s="185"/>
      <c r="L21" s="186"/>
      <c r="M21" s="35" t="str">
        <f t="shared" si="0"/>
        <v/>
      </c>
      <c r="N21" s="39"/>
      <c r="P21" s="20"/>
      <c r="Q21" s="53"/>
      <c r="R21" s="39"/>
    </row>
    <row r="22" spans="2:18" ht="13.5" customHeight="1" x14ac:dyDescent="0.25">
      <c r="B22" s="32">
        <v>12</v>
      </c>
      <c r="C22" s="157"/>
      <c r="D22" s="157"/>
      <c r="E22" s="157"/>
      <c r="F22" s="157"/>
      <c r="G22" s="179"/>
      <c r="H22" s="180"/>
      <c r="I22" s="184"/>
      <c r="J22" s="185"/>
      <c r="K22" s="185"/>
      <c r="L22" s="186"/>
      <c r="M22" s="35" t="str">
        <f t="shared" si="0"/>
        <v/>
      </c>
      <c r="N22" s="39"/>
      <c r="P22" s="20"/>
      <c r="Q22" s="53"/>
      <c r="R22" s="39"/>
    </row>
    <row r="23" spans="2:18" ht="13.5" customHeight="1" x14ac:dyDescent="0.25">
      <c r="B23" s="32">
        <v>13</v>
      </c>
      <c r="C23" s="157"/>
      <c r="D23" s="157"/>
      <c r="E23" s="157"/>
      <c r="F23" s="157"/>
      <c r="G23" s="179"/>
      <c r="H23" s="180"/>
      <c r="I23" s="184"/>
      <c r="J23" s="185"/>
      <c r="K23" s="185"/>
      <c r="L23" s="186"/>
      <c r="M23" s="35" t="str">
        <f t="shared" si="0"/>
        <v/>
      </c>
      <c r="N23" s="39"/>
      <c r="P23" s="20"/>
      <c r="Q23" s="53"/>
      <c r="R23" s="39"/>
    </row>
    <row r="24" spans="2:18" ht="13.5" customHeight="1" x14ac:dyDescent="0.25">
      <c r="B24" s="32">
        <v>14</v>
      </c>
      <c r="C24" s="157"/>
      <c r="D24" s="157"/>
      <c r="E24" s="157"/>
      <c r="F24" s="157"/>
      <c r="G24" s="179"/>
      <c r="H24" s="180"/>
      <c r="I24" s="184"/>
      <c r="J24" s="185"/>
      <c r="K24" s="185"/>
      <c r="L24" s="186"/>
      <c r="M24" s="35" t="str">
        <f t="shared" si="0"/>
        <v/>
      </c>
      <c r="N24" s="39"/>
      <c r="P24" s="20"/>
      <c r="Q24" s="53"/>
      <c r="R24" s="39"/>
    </row>
    <row r="25" spans="2:18" ht="13.5" customHeight="1" x14ac:dyDescent="0.25">
      <c r="B25" s="32">
        <v>15</v>
      </c>
      <c r="C25" s="157"/>
      <c r="D25" s="157"/>
      <c r="E25" s="157"/>
      <c r="F25" s="157"/>
      <c r="G25" s="179"/>
      <c r="H25" s="180"/>
      <c r="I25" s="184"/>
      <c r="J25" s="185"/>
      <c r="K25" s="185"/>
      <c r="L25" s="186"/>
      <c r="M25" s="35" t="str">
        <f t="shared" si="0"/>
        <v/>
      </c>
      <c r="N25" s="39"/>
      <c r="P25" s="20"/>
      <c r="Q25" s="53"/>
      <c r="R25" s="39"/>
    </row>
    <row r="26" spans="2:18" ht="21" customHeight="1" x14ac:dyDescent="0.25">
      <c r="L26" s="36" t="s">
        <v>26</v>
      </c>
      <c r="M26" s="37">
        <f>SUM(M11:M25)</f>
        <v>0</v>
      </c>
      <c r="N26" s="39"/>
      <c r="Q26" s="53"/>
      <c r="R26" s="39"/>
    </row>
    <row r="27" spans="2:18" ht="13.5" customHeight="1" x14ac:dyDescent="0.25">
      <c r="L27" s="50"/>
      <c r="M27" s="105"/>
      <c r="N27" s="101"/>
      <c r="O27" s="40"/>
      <c r="P27" s="39"/>
      <c r="Q27" s="39"/>
      <c r="R27" s="39"/>
    </row>
    <row r="28" spans="2:18" ht="13.5" customHeight="1" x14ac:dyDescent="0.25">
      <c r="B28" s="158" t="s">
        <v>53</v>
      </c>
      <c r="C28" s="158"/>
      <c r="D28" s="108">
        <f>COUNTIFS(G11:H25,"Adulto / Adult")</f>
        <v>0</v>
      </c>
      <c r="E28" s="158" t="s">
        <v>55</v>
      </c>
      <c r="F28" s="158"/>
      <c r="G28" s="108">
        <f>COUNTIFS(G11:H25,"Niño / Child")</f>
        <v>0</v>
      </c>
      <c r="H28" s="106"/>
      <c r="I28" s="100" t="s">
        <v>28</v>
      </c>
      <c r="J28" s="159" t="s">
        <v>29</v>
      </c>
      <c r="K28" s="160"/>
      <c r="L28" s="160"/>
      <c r="M28" s="161"/>
      <c r="O28" s="40"/>
      <c r="P28" s="39"/>
      <c r="Q28" s="39"/>
      <c r="R28" s="39"/>
    </row>
    <row r="29" spans="2:18" s="57" customFormat="1" ht="13.5" customHeight="1" x14ac:dyDescent="0.25">
      <c r="B29" s="107"/>
      <c r="C29" s="107"/>
      <c r="D29" s="107"/>
      <c r="E29" s="107"/>
      <c r="F29" s="107"/>
      <c r="G29" s="107"/>
      <c r="H29" s="107"/>
      <c r="I29" s="64"/>
      <c r="J29" s="56"/>
      <c r="K29" s="56"/>
      <c r="L29" s="56"/>
      <c r="M29" s="56"/>
      <c r="O29" s="65"/>
      <c r="P29" s="66"/>
      <c r="Q29" s="66"/>
      <c r="R29" s="66"/>
    </row>
    <row r="30" spans="2:18" s="23" customFormat="1" ht="13.5" customHeight="1" x14ac:dyDescent="0.25">
      <c r="B30" s="158" t="str">
        <f>Home!C10</f>
        <v>Reservation Holder</v>
      </c>
      <c r="C30" s="158"/>
      <c r="D30" s="158"/>
      <c r="E30" s="158" t="str">
        <f>Home!C13</f>
        <v>School / Association</v>
      </c>
      <c r="F30" s="158"/>
      <c r="G30" s="158" t="str">
        <f>Home!C16</f>
        <v>Country</v>
      </c>
      <c r="H30" s="158"/>
      <c r="I30" s="164" t="str">
        <f>Home!C19</f>
        <v>Telephone</v>
      </c>
      <c r="J30" s="164"/>
      <c r="K30" s="158" t="str">
        <f>Home!C22</f>
        <v>Email</v>
      </c>
      <c r="L30" s="158"/>
      <c r="M30" s="158"/>
      <c r="O30" s="130"/>
      <c r="P30" s="38"/>
      <c r="Q30" s="38"/>
      <c r="R30" s="38"/>
    </row>
    <row r="31" spans="2:18" ht="13.5" customHeight="1" x14ac:dyDescent="0.25">
      <c r="B31" s="156">
        <f>Home!E10</f>
        <v>0</v>
      </c>
      <c r="C31" s="156"/>
      <c r="D31" s="156"/>
      <c r="E31" s="156">
        <f>Home!E13</f>
        <v>0</v>
      </c>
      <c r="F31" s="156"/>
      <c r="G31" s="156">
        <f>Home!E16</f>
        <v>0</v>
      </c>
      <c r="H31" s="156"/>
      <c r="I31" s="156">
        <f>Home!E19</f>
        <v>0</v>
      </c>
      <c r="J31" s="156"/>
      <c r="K31" s="156">
        <f>Home!E22</f>
        <v>0</v>
      </c>
      <c r="L31" s="156"/>
      <c r="M31" s="156"/>
      <c r="O31" s="40"/>
      <c r="P31" s="39"/>
      <c r="Q31" s="39"/>
      <c r="R31" s="39"/>
    </row>
    <row r="38" spans="2:4" ht="13.5" customHeight="1" x14ac:dyDescent="0.25">
      <c r="B38" s="31"/>
      <c r="C38" s="31"/>
      <c r="D38" s="31"/>
    </row>
  </sheetData>
  <sheetProtection password="CC39" sheet="1" objects="1" scenarios="1" selectLockedCells="1"/>
  <mergeCells count="72">
    <mergeCell ref="B28:C28"/>
    <mergeCell ref="E28:F28"/>
    <mergeCell ref="I20:L20"/>
    <mergeCell ref="I21:L21"/>
    <mergeCell ref="I22:L22"/>
    <mergeCell ref="I23:L23"/>
    <mergeCell ref="I24:L24"/>
    <mergeCell ref="I25:L25"/>
    <mergeCell ref="G25:H25"/>
    <mergeCell ref="C21:F21"/>
    <mergeCell ref="C22:F22"/>
    <mergeCell ref="C23:F23"/>
    <mergeCell ref="G21:H21"/>
    <mergeCell ref="G22:H22"/>
    <mergeCell ref="G23:H23"/>
    <mergeCell ref="G24:H24"/>
    <mergeCell ref="G20:H20"/>
    <mergeCell ref="I11:L11"/>
    <mergeCell ref="I12:L12"/>
    <mergeCell ref="I13:L13"/>
    <mergeCell ref="G15:H15"/>
    <mergeCell ref="I19:L19"/>
    <mergeCell ref="I14:L14"/>
    <mergeCell ref="I15:L15"/>
    <mergeCell ref="I16:L16"/>
    <mergeCell ref="I17:L17"/>
    <mergeCell ref="I18:L18"/>
    <mergeCell ref="G18:H18"/>
    <mergeCell ref="G19:H19"/>
    <mergeCell ref="G10:H10"/>
    <mergeCell ref="G11:H11"/>
    <mergeCell ref="G12:H12"/>
    <mergeCell ref="G13:H13"/>
    <mergeCell ref="G14:H14"/>
    <mergeCell ref="C18:F18"/>
    <mergeCell ref="C19:F19"/>
    <mergeCell ref="C20:F20"/>
    <mergeCell ref="K30:M30"/>
    <mergeCell ref="B31:D31"/>
    <mergeCell ref="E31:F31"/>
    <mergeCell ref="G31:H31"/>
    <mergeCell ref="I31:J31"/>
    <mergeCell ref="K31:M31"/>
    <mergeCell ref="B30:D30"/>
    <mergeCell ref="E30:F30"/>
    <mergeCell ref="G30:H30"/>
    <mergeCell ref="I30:J30"/>
    <mergeCell ref="C24:F24"/>
    <mergeCell ref="C25:F25"/>
    <mergeCell ref="J28:M28"/>
    <mergeCell ref="C17:F17"/>
    <mergeCell ref="B7:C7"/>
    <mergeCell ref="O8:P8"/>
    <mergeCell ref="C10:F10"/>
    <mergeCell ref="C11:F11"/>
    <mergeCell ref="B8:C8"/>
    <mergeCell ref="L7:M7"/>
    <mergeCell ref="L8:M8"/>
    <mergeCell ref="C12:F12"/>
    <mergeCell ref="C13:F13"/>
    <mergeCell ref="C14:F14"/>
    <mergeCell ref="C15:F15"/>
    <mergeCell ref="C16:F16"/>
    <mergeCell ref="G16:H16"/>
    <mergeCell ref="G17:H17"/>
    <mergeCell ref="I10:L10"/>
    <mergeCell ref="B2:M2"/>
    <mergeCell ref="B3:M3"/>
    <mergeCell ref="B4:M4"/>
    <mergeCell ref="G5:H5"/>
    <mergeCell ref="B6:C6"/>
    <mergeCell ref="G6:H6"/>
  </mergeCells>
  <printOptions horizontalCentered="1"/>
  <pageMargins left="0.59055118110236227" right="0.59055118110236227" top="0.59055118110236227" bottom="0.59055118110236227" header="0.31496062992125984" footer="0"/>
  <pageSetup paperSize="9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Info!$B$9:$B$10</xm:f>
          </x14:formula1>
          <xm:sqref>G11:G25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6"/>
  <sheetViews>
    <sheetView workbookViewId="0">
      <selection activeCell="C14" sqref="C14"/>
    </sheetView>
  </sheetViews>
  <sheetFormatPr baseColWidth="10" defaultColWidth="9.140625" defaultRowHeight="12.75" x14ac:dyDescent="0.25"/>
  <cols>
    <col min="1" max="2" width="24.7109375" style="1" customWidth="1"/>
    <col min="3" max="3" width="19.7109375" style="1" customWidth="1"/>
    <col min="4" max="4" width="11.42578125" style="1" customWidth="1"/>
    <col min="5" max="5" width="26" style="1" customWidth="1"/>
    <col min="6" max="6" width="16.5703125" style="1" customWidth="1"/>
    <col min="7" max="16384" width="9.140625" style="1"/>
  </cols>
  <sheetData>
    <row r="1" spans="1:9" x14ac:dyDescent="0.25">
      <c r="A1" s="1" t="s">
        <v>3</v>
      </c>
      <c r="B1" s="1" t="s">
        <v>6</v>
      </c>
    </row>
    <row r="2" spans="1:9" x14ac:dyDescent="0.25">
      <c r="A2" s="1">
        <v>1</v>
      </c>
      <c r="B2" s="1" t="s">
        <v>8</v>
      </c>
    </row>
    <row r="3" spans="1:9" x14ac:dyDescent="0.25">
      <c r="A3" s="1">
        <v>2</v>
      </c>
      <c r="B3" s="1" t="s">
        <v>7</v>
      </c>
    </row>
    <row r="4" spans="1:9" x14ac:dyDescent="0.25">
      <c r="A4" s="1">
        <v>3</v>
      </c>
    </row>
    <row r="5" spans="1:9" x14ac:dyDescent="0.25">
      <c r="A5" s="1">
        <v>4</v>
      </c>
    </row>
    <row r="8" spans="1:9" x14ac:dyDescent="0.25">
      <c r="A8" s="1" t="s">
        <v>3</v>
      </c>
      <c r="B8" s="1" t="s">
        <v>49</v>
      </c>
    </row>
    <row r="9" spans="1:9" x14ac:dyDescent="0.25">
      <c r="A9" s="1">
        <v>1</v>
      </c>
      <c r="B9" s="1" t="s">
        <v>77</v>
      </c>
    </row>
    <row r="10" spans="1:9" x14ac:dyDescent="0.25">
      <c r="A10" s="1">
        <v>2</v>
      </c>
      <c r="B10" s="1" t="s">
        <v>78</v>
      </c>
    </row>
    <row r="11" spans="1:9" x14ac:dyDescent="0.25">
      <c r="A11" s="1">
        <v>3</v>
      </c>
    </row>
    <row r="15" spans="1:9" x14ac:dyDescent="0.25">
      <c r="H15" s="51"/>
      <c r="I15" s="52"/>
    </row>
    <row r="16" spans="1:9" x14ac:dyDescent="0.25">
      <c r="H16" s="51"/>
      <c r="I16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4"/>
  <sheetViews>
    <sheetView workbookViewId="0">
      <selection sqref="A1:XFD1048576"/>
    </sheetView>
  </sheetViews>
  <sheetFormatPr baseColWidth="10" defaultColWidth="9.140625" defaultRowHeight="12.75" x14ac:dyDescent="0.25"/>
  <cols>
    <col min="1" max="3" width="16.28515625" style="1" customWidth="1"/>
    <col min="4" max="4" width="13.7109375" style="1" customWidth="1"/>
    <col min="5" max="5" width="16.28515625" style="1" customWidth="1"/>
    <col min="6" max="6" width="40.7109375" style="1" customWidth="1"/>
    <col min="7" max="8" width="16.28515625" style="1" customWidth="1"/>
    <col min="9" max="11" width="9" style="1" customWidth="1"/>
    <col min="12" max="12" width="13" style="1" customWidth="1"/>
    <col min="13" max="16" width="8.85546875" style="1" customWidth="1"/>
    <col min="17" max="19" width="10.7109375" style="1" customWidth="1"/>
    <col min="20" max="16384" width="9.140625" style="1"/>
  </cols>
  <sheetData>
    <row r="1" spans="1:20" s="58" customFormat="1" x14ac:dyDescent="0.25">
      <c r="A1" s="59" t="s">
        <v>38</v>
      </c>
      <c r="B1" s="59" t="s">
        <v>39</v>
      </c>
      <c r="C1" s="59" t="s">
        <v>40</v>
      </c>
      <c r="D1" s="59" t="s">
        <v>41</v>
      </c>
      <c r="E1" s="59" t="s">
        <v>11</v>
      </c>
      <c r="F1" s="59" t="s">
        <v>51</v>
      </c>
      <c r="G1" s="59" t="s">
        <v>52</v>
      </c>
      <c r="H1" s="59" t="s">
        <v>9</v>
      </c>
      <c r="I1" s="59" t="s">
        <v>3</v>
      </c>
      <c r="J1" s="59" t="s">
        <v>45</v>
      </c>
      <c r="K1" s="59" t="s">
        <v>32</v>
      </c>
      <c r="L1" s="59" t="s">
        <v>26</v>
      </c>
      <c r="M1" s="59" t="s">
        <v>33</v>
      </c>
      <c r="N1" s="59" t="s">
        <v>44</v>
      </c>
      <c r="O1" s="59" t="s">
        <v>34</v>
      </c>
      <c r="P1" s="59" t="s">
        <v>35</v>
      </c>
      <c r="Q1" s="59" t="s">
        <v>8</v>
      </c>
      <c r="R1" s="59" t="s">
        <v>7</v>
      </c>
      <c r="S1" s="59" t="s">
        <v>42</v>
      </c>
      <c r="T1" s="59" t="s">
        <v>43</v>
      </c>
    </row>
    <row r="2" spans="1:20" x14ac:dyDescent="0.25">
      <c r="A2" s="60">
        <f>Home!E$10</f>
        <v>0</v>
      </c>
      <c r="B2" s="60">
        <f>Home!E$13</f>
        <v>0</v>
      </c>
      <c r="C2" s="60">
        <f>Home!E$16</f>
        <v>0</v>
      </c>
      <c r="D2" s="60">
        <f>Home!E$19</f>
        <v>0</v>
      </c>
      <c r="E2" s="60">
        <f>Home!E$22</f>
        <v>0</v>
      </c>
      <c r="F2" s="60">
        <f>Home!E$25</f>
        <v>0</v>
      </c>
      <c r="G2" s="60">
        <f>Home!G$25</f>
        <v>0</v>
      </c>
      <c r="H2" s="60" t="s">
        <v>46</v>
      </c>
      <c r="I2" s="60" t="e">
        <f>SUM(#REF!)</f>
        <v>#REF!</v>
      </c>
      <c r="J2" s="60">
        <f>COUNTA(#REF!)</f>
        <v>1</v>
      </c>
      <c r="K2" s="61" t="e">
        <f>#REF!</f>
        <v>#REF!</v>
      </c>
      <c r="L2" s="62" t="e">
        <f>#REF!</f>
        <v>#REF!</v>
      </c>
      <c r="M2" s="60" t="e">
        <f>#REF!</f>
        <v>#REF!</v>
      </c>
      <c r="N2" s="60" t="e">
        <f>#REF!</f>
        <v>#REF!</v>
      </c>
      <c r="O2" s="60" t="e">
        <f>#REF!</f>
        <v>#REF!</v>
      </c>
      <c r="P2" s="63"/>
      <c r="Q2" s="60" t="e">
        <f>#REF!</f>
        <v>#REF!</v>
      </c>
      <c r="R2" s="63"/>
      <c r="S2" s="63"/>
      <c r="T2" s="63"/>
    </row>
    <row r="3" spans="1:20" x14ac:dyDescent="0.25">
      <c r="A3" s="60">
        <f>Home!E$10</f>
        <v>0</v>
      </c>
      <c r="B3" s="60">
        <f>Home!E$13</f>
        <v>0</v>
      </c>
      <c r="C3" s="60">
        <f>Home!E$16</f>
        <v>0</v>
      </c>
      <c r="D3" s="60">
        <f>Home!E$19</f>
        <v>0</v>
      </c>
      <c r="E3" s="60">
        <f>Home!E$22</f>
        <v>0</v>
      </c>
      <c r="F3" s="60">
        <f>Home!E$25</f>
        <v>0</v>
      </c>
      <c r="G3" s="60">
        <f>Home!G$25</f>
        <v>0</v>
      </c>
      <c r="H3" s="60" t="s">
        <v>30</v>
      </c>
      <c r="I3" s="60">
        <f>SUM('Hotel Unique'!J11:J25)</f>
        <v>10</v>
      </c>
      <c r="J3" s="60">
        <f>COUNTA('Hotel Unique'!C11:F25)</f>
        <v>7</v>
      </c>
      <c r="K3" s="61">
        <f>'Hotel Unique'!Q26</f>
        <v>0</v>
      </c>
      <c r="L3" s="62">
        <f>'Hotel Unique'!M26</f>
        <v>4650</v>
      </c>
      <c r="M3" s="60">
        <f>'Hotel Unique'!O4</f>
        <v>4</v>
      </c>
      <c r="N3" s="60">
        <f>'Hotel Unique'!P4</f>
        <v>3</v>
      </c>
      <c r="O3" s="60">
        <f>'Hotel Unique'!Q4</f>
        <v>0</v>
      </c>
      <c r="P3" s="60">
        <f>'Hotel Unique'!R4</f>
        <v>0</v>
      </c>
      <c r="Q3" s="60">
        <f>'Hotel Unique'!O6</f>
        <v>0</v>
      </c>
      <c r="R3" s="60">
        <f>'Hotel Unique'!P6</f>
        <v>0</v>
      </c>
      <c r="S3" s="63"/>
      <c r="T3" s="63"/>
    </row>
    <row r="4" spans="1:20" x14ac:dyDescent="0.25">
      <c r="A4" s="60">
        <f>Home!E$10</f>
        <v>0</v>
      </c>
      <c r="B4" s="60">
        <f>Home!E$13</f>
        <v>0</v>
      </c>
      <c r="C4" s="60">
        <f>Home!E$16</f>
        <v>0</v>
      </c>
      <c r="D4" s="60">
        <f>Home!E$19</f>
        <v>0</v>
      </c>
      <c r="E4" s="60">
        <f>Home!E$22</f>
        <v>0</v>
      </c>
      <c r="F4" s="60">
        <f>Home!E$25</f>
        <v>0</v>
      </c>
      <c r="G4" s="60">
        <f>Home!G$25</f>
        <v>0</v>
      </c>
      <c r="H4" s="60" t="s">
        <v>31</v>
      </c>
      <c r="I4" s="60" t="e">
        <f>SUM(#REF!)</f>
        <v>#REF!</v>
      </c>
      <c r="J4" s="60">
        <f>COUNTA(#REF!)</f>
        <v>1</v>
      </c>
      <c r="K4" s="61" t="e">
        <f>#REF!</f>
        <v>#REF!</v>
      </c>
      <c r="L4" s="62" t="e">
        <f>#REF!</f>
        <v>#REF!</v>
      </c>
      <c r="M4" s="60" t="e">
        <f>#REF!</f>
        <v>#REF!</v>
      </c>
      <c r="N4" s="60" t="e">
        <f>#REF!</f>
        <v>#REF!</v>
      </c>
      <c r="O4" s="60" t="e">
        <f>#REF!</f>
        <v>#REF!</v>
      </c>
      <c r="P4" s="63"/>
      <c r="Q4" s="60" t="e">
        <f>#REF!</f>
        <v>#REF!</v>
      </c>
      <c r="R4" s="63"/>
      <c r="S4" s="63"/>
      <c r="T4" s="6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46"/>
  <sheetViews>
    <sheetView workbookViewId="0">
      <selection activeCell="D12" sqref="D12"/>
    </sheetView>
  </sheetViews>
  <sheetFormatPr baseColWidth="10" defaultColWidth="9.140625" defaultRowHeight="15" x14ac:dyDescent="0.25"/>
  <cols>
    <col min="1" max="5" width="21.85546875" customWidth="1"/>
    <col min="7" max="7" width="31.140625" customWidth="1"/>
    <col min="8" max="9" width="10.7109375" style="85" bestFit="1" customWidth="1"/>
    <col min="10" max="11" width="9.140625" style="82"/>
    <col min="12" max="13" width="9.140625" style="74"/>
    <col min="14" max="14" width="9.140625" style="79"/>
    <col min="15" max="15" width="9.140625" style="94"/>
  </cols>
  <sheetData>
    <row r="1" spans="1:15" x14ac:dyDescent="0.25">
      <c r="A1" s="93" t="s">
        <v>38</v>
      </c>
      <c r="B1" s="86" t="s">
        <v>47</v>
      </c>
      <c r="C1" s="96" t="s">
        <v>40</v>
      </c>
      <c r="D1" s="98" t="s">
        <v>51</v>
      </c>
      <c r="E1" s="98" t="s">
        <v>52</v>
      </c>
      <c r="F1" s="97" t="s">
        <v>48</v>
      </c>
      <c r="G1" s="93" t="s">
        <v>16</v>
      </c>
      <c r="H1" s="87" t="s">
        <v>0</v>
      </c>
      <c r="I1" s="87" t="s">
        <v>1</v>
      </c>
      <c r="J1" s="88" t="s">
        <v>2</v>
      </c>
      <c r="K1" s="88" t="s">
        <v>3</v>
      </c>
      <c r="L1" s="89" t="s">
        <v>5</v>
      </c>
      <c r="M1" s="89" t="s">
        <v>6</v>
      </c>
      <c r="N1" s="86" t="s">
        <v>4</v>
      </c>
      <c r="O1"/>
    </row>
    <row r="2" spans="1:15" x14ac:dyDescent="0.25">
      <c r="A2" s="67">
        <f>IF(G2="","",Home!E$10)</f>
        <v>0</v>
      </c>
      <c r="B2" s="92">
        <f>IF(G2="","",Home!E$13)</f>
        <v>0</v>
      </c>
      <c r="C2" s="92">
        <f>IF(G2="","",Home!E$16)</f>
        <v>0</v>
      </c>
      <c r="D2" s="91">
        <f>IF(G2="","",Home!E$25)</f>
        <v>0</v>
      </c>
      <c r="E2" s="91">
        <f>IF(G2="","",Home!G$25)</f>
        <v>0</v>
      </c>
      <c r="F2" s="92" t="str">
        <f>IF(A2="","",'Hotel Unique'!G$5)</f>
        <v>Hotel Unique</v>
      </c>
      <c r="G2" s="92" t="str">
        <f>IF('Hotel Unique'!C11="","",'Hotel Unique'!C11)</f>
        <v>A</v>
      </c>
      <c r="H2" s="70">
        <f>IF(A2="","",'Hotel Unique'!G11)</f>
        <v>45013</v>
      </c>
      <c r="I2" s="70">
        <f>IF(A2="","",'Hotel Unique'!H11)</f>
        <v>45017</v>
      </c>
      <c r="J2" s="75">
        <f>IF(A2="","",'Hotel Unique'!I11)</f>
        <v>4</v>
      </c>
      <c r="K2" s="75">
        <f>IF(A2="","",'Hotel Unique'!J11)</f>
        <v>1</v>
      </c>
      <c r="L2" s="71" t="str">
        <f>'Hotel Unique'!K11</f>
        <v>BB</v>
      </c>
      <c r="M2" s="71" t="str">
        <f>IF(A2="","",'Hotel Unique'!L11)</f>
        <v>Single</v>
      </c>
      <c r="N2" s="76">
        <f>IF(A2="","",'Hotel Unique'!M11)</f>
        <v>600</v>
      </c>
      <c r="O2"/>
    </row>
    <row r="3" spans="1:15" x14ac:dyDescent="0.25">
      <c r="A3" s="68">
        <f>IF(G3="","",Home!E$10)</f>
        <v>0</v>
      </c>
      <c r="B3" s="91">
        <f>IF(G3="","",Home!E$13)</f>
        <v>0</v>
      </c>
      <c r="C3" s="91">
        <f>IF(G3="","",Home!E$16)</f>
        <v>0</v>
      </c>
      <c r="D3" s="91">
        <f>IF(G3="","",Home!E$25)</f>
        <v>0</v>
      </c>
      <c r="E3" s="91">
        <f>IF(G3="","",Home!G$25)</f>
        <v>0</v>
      </c>
      <c r="F3" s="91" t="str">
        <f>IF(A3="","",'Hotel Unique'!G$5)</f>
        <v>Hotel Unique</v>
      </c>
      <c r="G3" s="91" t="str">
        <f>IF('Hotel Unique'!C12="","",'Hotel Unique'!C12)</f>
        <v>B</v>
      </c>
      <c r="H3" s="83">
        <f>IF(A3="","",'Hotel Unique'!G12)</f>
        <v>45014</v>
      </c>
      <c r="I3" s="83">
        <f>IF(A3="","",'Hotel Unique'!H12)</f>
        <v>45018</v>
      </c>
      <c r="J3" s="80">
        <f>IF(A3="","",'Hotel Unique'!I12)</f>
        <v>4</v>
      </c>
      <c r="K3" s="80">
        <f>IF(A3="","",'Hotel Unique'!J12)</f>
        <v>1</v>
      </c>
      <c r="L3" s="72" t="str">
        <f>'Hotel Unique'!K12</f>
        <v>BB</v>
      </c>
      <c r="M3" s="72" t="str">
        <f>IF(A3="","",'Hotel Unique'!L12)</f>
        <v>Single</v>
      </c>
      <c r="N3" s="77">
        <f>IF(A3="","",'Hotel Unique'!M12)</f>
        <v>600</v>
      </c>
      <c r="O3"/>
    </row>
    <row r="4" spans="1:15" x14ac:dyDescent="0.25">
      <c r="A4" s="68">
        <f>IF(G4="","",Home!E$10)</f>
        <v>0</v>
      </c>
      <c r="B4" s="91">
        <f>IF(G4="","",Home!E$13)</f>
        <v>0</v>
      </c>
      <c r="C4" s="91">
        <f>IF(G4="","",Home!E$16)</f>
        <v>0</v>
      </c>
      <c r="D4" s="91">
        <f>IF(G4="","",Home!E$25)</f>
        <v>0</v>
      </c>
      <c r="E4" s="91">
        <f>IF(G4="","",Home!G$25)</f>
        <v>0</v>
      </c>
      <c r="F4" s="91" t="str">
        <f>IF(A4="","",'Hotel Unique'!G$5)</f>
        <v>Hotel Unique</v>
      </c>
      <c r="G4" s="91" t="str">
        <f>IF('Hotel Unique'!C13="","",'Hotel Unique'!C13)</f>
        <v>C</v>
      </c>
      <c r="H4" s="83">
        <f>IF(A4="","",'Hotel Unique'!G13)</f>
        <v>45015</v>
      </c>
      <c r="I4" s="83">
        <f>IF(A4="","",'Hotel Unique'!H13)</f>
        <v>45019</v>
      </c>
      <c r="J4" s="80">
        <f>IF(A4="","",'Hotel Unique'!I13)</f>
        <v>4</v>
      </c>
      <c r="K4" s="80">
        <f>IF(A4="","",'Hotel Unique'!J13)</f>
        <v>2</v>
      </c>
      <c r="L4" s="72" t="str">
        <f>'Hotel Unique'!K13</f>
        <v>BB</v>
      </c>
      <c r="M4" s="72" t="str">
        <f>IF(A4="","",'Hotel Unique'!L13)</f>
        <v>Double</v>
      </c>
      <c r="N4" s="77">
        <f>IF(A4="","",'Hotel Unique'!M13)</f>
        <v>600</v>
      </c>
      <c r="O4"/>
    </row>
    <row r="5" spans="1:15" x14ac:dyDescent="0.25">
      <c r="A5" s="68">
        <f>IF(G5="","",Home!E$10)</f>
        <v>0</v>
      </c>
      <c r="B5" s="91">
        <f>IF(G5="","",Home!E$13)</f>
        <v>0</v>
      </c>
      <c r="C5" s="91">
        <f>IF(G5="","",Home!E$16)</f>
        <v>0</v>
      </c>
      <c r="D5" s="91">
        <f>IF(G5="","",Home!E$25)</f>
        <v>0</v>
      </c>
      <c r="E5" s="91">
        <f>IF(G5="","",Home!G$25)</f>
        <v>0</v>
      </c>
      <c r="F5" s="91" t="str">
        <f>IF(A5="","",'Hotel Unique'!G$5)</f>
        <v>Hotel Unique</v>
      </c>
      <c r="G5" s="91" t="str">
        <f>IF('Hotel Unique'!C14="","",'Hotel Unique'!C14)</f>
        <v>D</v>
      </c>
      <c r="H5" s="83">
        <f>IF(A5="","",'Hotel Unique'!G14)</f>
        <v>45013</v>
      </c>
      <c r="I5" s="83">
        <f>IF(A5="","",'Hotel Unique'!H14)</f>
        <v>45020</v>
      </c>
      <c r="J5" s="80">
        <f>IF(A5="","",'Hotel Unique'!I14)</f>
        <v>7</v>
      </c>
      <c r="K5" s="80">
        <f>IF(A5="","",'Hotel Unique'!J14)</f>
        <v>1</v>
      </c>
      <c r="L5" s="72" t="str">
        <f>'Hotel Unique'!K14</f>
        <v>BB</v>
      </c>
      <c r="M5" s="72" t="str">
        <f>IF(A5="","",'Hotel Unique'!L14)</f>
        <v>Single</v>
      </c>
      <c r="N5" s="77">
        <f>IF(A5="","",'Hotel Unique'!M14)</f>
        <v>1050</v>
      </c>
      <c r="O5"/>
    </row>
    <row r="6" spans="1:15" x14ac:dyDescent="0.25">
      <c r="A6" s="68">
        <f>IF(G6="","",Home!E$10)</f>
        <v>0</v>
      </c>
      <c r="B6" s="91">
        <f>IF(G6="","",Home!E$13)</f>
        <v>0</v>
      </c>
      <c r="C6" s="91">
        <f>IF(G6="","",Home!E$16)</f>
        <v>0</v>
      </c>
      <c r="D6" s="91">
        <f>IF(G6="","",Home!E$25)</f>
        <v>0</v>
      </c>
      <c r="E6" s="91">
        <f>IF(G6="","",Home!G$25)</f>
        <v>0</v>
      </c>
      <c r="F6" s="91" t="str">
        <f>IF(A6="","",'Hotel Unique'!G$5)</f>
        <v>Hotel Unique</v>
      </c>
      <c r="G6" s="91" t="str">
        <f>IF('Hotel Unique'!C15="","",'Hotel Unique'!C15)</f>
        <v>E</v>
      </c>
      <c r="H6" s="83">
        <f>IF(A6="","",'Hotel Unique'!G15)</f>
        <v>45013</v>
      </c>
      <c r="I6" s="83">
        <f>IF(A6="","",'Hotel Unique'!H15)</f>
        <v>45018</v>
      </c>
      <c r="J6" s="80">
        <f>IF(A6="","",'Hotel Unique'!I15)</f>
        <v>5</v>
      </c>
      <c r="K6" s="80">
        <f>IF(A6="","",'Hotel Unique'!J15)</f>
        <v>2</v>
      </c>
      <c r="L6" s="72" t="str">
        <f>'Hotel Unique'!K15</f>
        <v>BB</v>
      </c>
      <c r="M6" s="72" t="str">
        <f>IF(A6="","",'Hotel Unique'!L15)</f>
        <v>Double</v>
      </c>
      <c r="N6" s="77">
        <f>IF(A6="","",'Hotel Unique'!M15)</f>
        <v>750</v>
      </c>
      <c r="O6"/>
    </row>
    <row r="7" spans="1:15" x14ac:dyDescent="0.25">
      <c r="A7" s="68">
        <f>IF(G7="","",Home!E$10)</f>
        <v>0</v>
      </c>
      <c r="B7" s="91">
        <f>IF(G7="","",Home!E$13)</f>
        <v>0</v>
      </c>
      <c r="C7" s="91">
        <f>IF(G7="","",Home!E$16)</f>
        <v>0</v>
      </c>
      <c r="D7" s="91">
        <f>IF(G7="","",Home!E$25)</f>
        <v>0</v>
      </c>
      <c r="E7" s="91">
        <f>IF(G7="","",Home!G$25)</f>
        <v>0</v>
      </c>
      <c r="F7" s="91" t="str">
        <f>IF(A7="","",'Hotel Unique'!G$5)</f>
        <v>Hotel Unique</v>
      </c>
      <c r="G7" s="91" t="str">
        <f>IF('Hotel Unique'!C16="","",'Hotel Unique'!C16)</f>
        <v>F</v>
      </c>
      <c r="H7" s="83">
        <f>IF(A7="","",'Hotel Unique'!G16)</f>
        <v>45014</v>
      </c>
      <c r="I7" s="83">
        <f>IF(A7="","",'Hotel Unique'!H16)</f>
        <v>45019</v>
      </c>
      <c r="J7" s="80">
        <f>IF(A7="","",'Hotel Unique'!I16)</f>
        <v>5</v>
      </c>
      <c r="K7" s="80">
        <f>IF(A7="","",'Hotel Unique'!J16)</f>
        <v>1</v>
      </c>
      <c r="L7" s="72" t="str">
        <f>'Hotel Unique'!K16</f>
        <v>BB</v>
      </c>
      <c r="M7" s="72" t="str">
        <f>IF(A7="","",'Hotel Unique'!L16)</f>
        <v>Single</v>
      </c>
      <c r="N7" s="77">
        <f>IF(A7="","",'Hotel Unique'!M16)</f>
        <v>750</v>
      </c>
      <c r="O7"/>
    </row>
    <row r="8" spans="1:15" x14ac:dyDescent="0.25">
      <c r="A8" s="68">
        <f>IF(G8="","",Home!E$10)</f>
        <v>0</v>
      </c>
      <c r="B8" s="91">
        <f>IF(G8="","",Home!E$13)</f>
        <v>0</v>
      </c>
      <c r="C8" s="91">
        <f>IF(G8="","",Home!E$16)</f>
        <v>0</v>
      </c>
      <c r="D8" s="91">
        <f>IF(G8="","",Home!E$25)</f>
        <v>0</v>
      </c>
      <c r="E8" s="91">
        <f>IF(G8="","",Home!G$25)</f>
        <v>0</v>
      </c>
      <c r="F8" s="91" t="str">
        <f>IF(A8="","",'Hotel Unique'!G$5)</f>
        <v>Hotel Unique</v>
      </c>
      <c r="G8" s="91" t="str">
        <f>IF('Hotel Unique'!C17="","",'Hotel Unique'!C17)</f>
        <v>G</v>
      </c>
      <c r="H8" s="83">
        <f>IF(A8="","",'Hotel Unique'!G17)</f>
        <v>45015</v>
      </c>
      <c r="I8" s="83">
        <f>IF(A8="","",'Hotel Unique'!H17)</f>
        <v>45017</v>
      </c>
      <c r="J8" s="80">
        <f>IF(A8="","",'Hotel Unique'!I17)</f>
        <v>2</v>
      </c>
      <c r="K8" s="80">
        <f>IF(A8="","",'Hotel Unique'!J17)</f>
        <v>2</v>
      </c>
      <c r="L8" s="72" t="str">
        <f>'Hotel Unique'!K17</f>
        <v>BB</v>
      </c>
      <c r="M8" s="72" t="str">
        <f>IF(A8="","",'Hotel Unique'!L17)</f>
        <v>Double</v>
      </c>
      <c r="N8" s="77">
        <f>IF(A8="","",'Hotel Unique'!M17)</f>
        <v>300</v>
      </c>
      <c r="O8"/>
    </row>
    <row r="9" spans="1:15" x14ac:dyDescent="0.25">
      <c r="A9" s="68" t="str">
        <f>IF(G9="","",Home!E$10)</f>
        <v/>
      </c>
      <c r="B9" s="91" t="str">
        <f>IF(G9="","",Home!E$13)</f>
        <v/>
      </c>
      <c r="C9" s="91" t="str">
        <f>IF(G9="","",Home!E$16)</f>
        <v/>
      </c>
      <c r="D9" s="91" t="str">
        <f>IF(G9="","",Home!E$25)</f>
        <v/>
      </c>
      <c r="E9" s="91" t="str">
        <f>IF(G9="","",Home!G$25)</f>
        <v/>
      </c>
      <c r="F9" s="91" t="str">
        <f>IF(A9="","",'Hotel Unique'!G$5)</f>
        <v/>
      </c>
      <c r="G9" s="91" t="str">
        <f>IF('Hotel Unique'!C18="","",'Hotel Unique'!C18)</f>
        <v/>
      </c>
      <c r="H9" s="83" t="str">
        <f>IF(A9="","",'Hotel Unique'!G18)</f>
        <v/>
      </c>
      <c r="I9" s="83" t="str">
        <f>IF(A9="","",'Hotel Unique'!H18)</f>
        <v/>
      </c>
      <c r="J9" s="80" t="str">
        <f>IF(A9="","",'Hotel Unique'!I18)</f>
        <v/>
      </c>
      <c r="K9" s="80" t="str">
        <f>IF(A9="","",'Hotel Unique'!J18)</f>
        <v/>
      </c>
      <c r="L9" s="72" t="str">
        <f>'Hotel Unique'!K18</f>
        <v/>
      </c>
      <c r="M9" s="72" t="str">
        <f>IF(A9="","",'Hotel Unique'!L18)</f>
        <v/>
      </c>
      <c r="N9" s="77" t="str">
        <f>IF(A9="","",'Hotel Unique'!M18)</f>
        <v/>
      </c>
      <c r="O9"/>
    </row>
    <row r="10" spans="1:15" x14ac:dyDescent="0.25">
      <c r="A10" s="68" t="str">
        <f>IF(G10="","",Home!E$10)</f>
        <v/>
      </c>
      <c r="B10" s="91" t="str">
        <f>IF(G10="","",Home!E$13)</f>
        <v/>
      </c>
      <c r="C10" s="91" t="str">
        <f>IF(G10="","",Home!E$16)</f>
        <v/>
      </c>
      <c r="D10" s="91" t="str">
        <f>IF(G10="","",Home!E$25)</f>
        <v/>
      </c>
      <c r="E10" s="91" t="str">
        <f>IF(G10="","",Home!G$25)</f>
        <v/>
      </c>
      <c r="F10" s="91" t="str">
        <f>IF(A10="","",'Hotel Unique'!G$5)</f>
        <v/>
      </c>
      <c r="G10" s="91" t="str">
        <f>IF('Hotel Unique'!C19="","",'Hotel Unique'!C19)</f>
        <v/>
      </c>
      <c r="H10" s="83" t="str">
        <f>IF(A10="","",'Hotel Unique'!G19)</f>
        <v/>
      </c>
      <c r="I10" s="83" t="str">
        <f>IF(A10="","",'Hotel Unique'!H19)</f>
        <v/>
      </c>
      <c r="J10" s="80" t="str">
        <f>IF(A10="","",'Hotel Unique'!I19)</f>
        <v/>
      </c>
      <c r="K10" s="80" t="str">
        <f>IF(A10="","",'Hotel Unique'!J19)</f>
        <v/>
      </c>
      <c r="L10" s="72" t="str">
        <f>'Hotel Unique'!K19</f>
        <v/>
      </c>
      <c r="M10" s="72" t="str">
        <f>IF(A10="","",'Hotel Unique'!L19)</f>
        <v/>
      </c>
      <c r="N10" s="77" t="str">
        <f>IF(A10="","",'Hotel Unique'!M19)</f>
        <v/>
      </c>
      <c r="O10"/>
    </row>
    <row r="11" spans="1:15" x14ac:dyDescent="0.25">
      <c r="A11" s="68" t="str">
        <f>IF(G11="","",Home!E$10)</f>
        <v/>
      </c>
      <c r="B11" s="91" t="str">
        <f>IF(G11="","",Home!E$13)</f>
        <v/>
      </c>
      <c r="C11" s="91" t="str">
        <f>IF(G11="","",Home!E$16)</f>
        <v/>
      </c>
      <c r="D11" s="91" t="str">
        <f>IF(G11="","",Home!E$25)</f>
        <v/>
      </c>
      <c r="E11" s="91" t="str">
        <f>IF(G11="","",Home!G$25)</f>
        <v/>
      </c>
      <c r="F11" s="91" t="str">
        <f>IF(A11="","",'Hotel Unique'!G$5)</f>
        <v/>
      </c>
      <c r="G11" s="91" t="str">
        <f>IF('Hotel Unique'!C20="","",'Hotel Unique'!C20)</f>
        <v/>
      </c>
      <c r="H11" s="83" t="str">
        <f>IF(A11="","",'Hotel Unique'!G20)</f>
        <v/>
      </c>
      <c r="I11" s="83" t="str">
        <f>IF(A11="","",'Hotel Unique'!H20)</f>
        <v/>
      </c>
      <c r="J11" s="80" t="str">
        <f>IF(A11="","",'Hotel Unique'!I20)</f>
        <v/>
      </c>
      <c r="K11" s="80" t="str">
        <f>IF(A11="","",'Hotel Unique'!J20)</f>
        <v/>
      </c>
      <c r="L11" s="72" t="str">
        <f>'Hotel Unique'!K20</f>
        <v/>
      </c>
      <c r="M11" s="72" t="str">
        <f>IF(A11="","",'Hotel Unique'!L20)</f>
        <v/>
      </c>
      <c r="N11" s="77" t="str">
        <f>IF(A11="","",'Hotel Unique'!M20)</f>
        <v/>
      </c>
      <c r="O11"/>
    </row>
    <row r="12" spans="1:15" x14ac:dyDescent="0.25">
      <c r="A12" s="68" t="str">
        <f>IF(G12="","",Home!E$10)</f>
        <v/>
      </c>
      <c r="B12" s="91" t="str">
        <f>IF(G12="","",Home!E$13)</f>
        <v/>
      </c>
      <c r="C12" s="91" t="str">
        <f>IF(G12="","",Home!E$16)</f>
        <v/>
      </c>
      <c r="D12" s="91" t="str">
        <f>IF(G12="","",Home!E$25)</f>
        <v/>
      </c>
      <c r="E12" s="91" t="str">
        <f>IF(G12="","",Home!G$25)</f>
        <v/>
      </c>
      <c r="F12" s="91" t="str">
        <f>IF(A12="","",'Hotel Unique'!G$5)</f>
        <v/>
      </c>
      <c r="G12" s="91" t="str">
        <f>IF('Hotel Unique'!C21="","",'Hotel Unique'!C21)</f>
        <v/>
      </c>
      <c r="H12" s="83" t="str">
        <f>IF(A12="","",'Hotel Unique'!G21)</f>
        <v/>
      </c>
      <c r="I12" s="83" t="str">
        <f>IF(A12="","",'Hotel Unique'!H21)</f>
        <v/>
      </c>
      <c r="J12" s="80" t="str">
        <f>IF(A12="","",'Hotel Unique'!I21)</f>
        <v/>
      </c>
      <c r="K12" s="80" t="str">
        <f>IF(A12="","",'Hotel Unique'!J21)</f>
        <v/>
      </c>
      <c r="L12" s="72" t="str">
        <f>'Hotel Unique'!K21</f>
        <v/>
      </c>
      <c r="M12" s="72" t="str">
        <f>IF(A12="","",'Hotel Unique'!L21)</f>
        <v/>
      </c>
      <c r="N12" s="77" t="str">
        <f>IF(A12="","",'Hotel Unique'!M21)</f>
        <v/>
      </c>
      <c r="O12"/>
    </row>
    <row r="13" spans="1:15" x14ac:dyDescent="0.25">
      <c r="A13" s="68" t="str">
        <f>IF(G13="","",Home!E$10)</f>
        <v/>
      </c>
      <c r="B13" s="91" t="str">
        <f>IF(G13="","",Home!E$13)</f>
        <v/>
      </c>
      <c r="C13" s="91" t="str">
        <f>IF(G13="","",Home!E$16)</f>
        <v/>
      </c>
      <c r="D13" s="91" t="str">
        <f>IF(G13="","",Home!E$25)</f>
        <v/>
      </c>
      <c r="E13" s="91" t="str">
        <f>IF(G13="","",Home!G$25)</f>
        <v/>
      </c>
      <c r="F13" s="91" t="str">
        <f>IF(A13="","",'Hotel Unique'!G$5)</f>
        <v/>
      </c>
      <c r="G13" s="91" t="str">
        <f>IF('Hotel Unique'!C22="","",'Hotel Unique'!C22)</f>
        <v/>
      </c>
      <c r="H13" s="83" t="str">
        <f>IF(A13="","",'Hotel Unique'!G22)</f>
        <v/>
      </c>
      <c r="I13" s="83" t="str">
        <f>IF(A13="","",'Hotel Unique'!H22)</f>
        <v/>
      </c>
      <c r="J13" s="80" t="str">
        <f>IF(A13="","",'Hotel Unique'!I22)</f>
        <v/>
      </c>
      <c r="K13" s="80" t="str">
        <f>IF(A13="","",'Hotel Unique'!J22)</f>
        <v/>
      </c>
      <c r="L13" s="72" t="str">
        <f>'Hotel Unique'!K22</f>
        <v/>
      </c>
      <c r="M13" s="72" t="str">
        <f>IF(A13="","",'Hotel Unique'!L22)</f>
        <v/>
      </c>
      <c r="N13" s="77" t="str">
        <f>IF(A13="","",'Hotel Unique'!M22)</f>
        <v/>
      </c>
      <c r="O13"/>
    </row>
    <row r="14" spans="1:15" x14ac:dyDescent="0.25">
      <c r="A14" s="68" t="str">
        <f>IF(G14="","",Home!E$10)</f>
        <v/>
      </c>
      <c r="B14" s="91" t="str">
        <f>IF(G14="","",Home!E$13)</f>
        <v/>
      </c>
      <c r="C14" s="91" t="str">
        <f>IF(G14="","",Home!E$16)</f>
        <v/>
      </c>
      <c r="D14" s="91" t="str">
        <f>IF(G14="","",Home!E$25)</f>
        <v/>
      </c>
      <c r="E14" s="91" t="str">
        <f>IF(G14="","",Home!G$25)</f>
        <v/>
      </c>
      <c r="F14" s="91" t="str">
        <f>IF(A14="","",'Hotel Unique'!G$5)</f>
        <v/>
      </c>
      <c r="G14" s="91" t="str">
        <f>IF('Hotel Unique'!C23="","",'Hotel Unique'!C23)</f>
        <v/>
      </c>
      <c r="H14" s="83" t="str">
        <f>IF(A14="","",'Hotel Unique'!G23)</f>
        <v/>
      </c>
      <c r="I14" s="83" t="str">
        <f>IF(A14="","",'Hotel Unique'!H23)</f>
        <v/>
      </c>
      <c r="J14" s="80" t="str">
        <f>IF(A14="","",'Hotel Unique'!I23)</f>
        <v/>
      </c>
      <c r="K14" s="80" t="str">
        <f>IF(A14="","",'Hotel Unique'!J23)</f>
        <v/>
      </c>
      <c r="L14" s="72" t="str">
        <f>'Hotel Unique'!K23</f>
        <v/>
      </c>
      <c r="M14" s="72" t="str">
        <f>IF(A14="","",'Hotel Unique'!L23)</f>
        <v/>
      </c>
      <c r="N14" s="77" t="str">
        <f>IF(A14="","",'Hotel Unique'!M23)</f>
        <v/>
      </c>
      <c r="O14"/>
    </row>
    <row r="15" spans="1:15" x14ac:dyDescent="0.25">
      <c r="A15" s="68" t="str">
        <f>IF(G15="","",Home!E$10)</f>
        <v/>
      </c>
      <c r="B15" s="91" t="str">
        <f>IF(G15="","",Home!E$13)</f>
        <v/>
      </c>
      <c r="C15" s="91" t="str">
        <f>IF(G15="","",Home!E$16)</f>
        <v/>
      </c>
      <c r="D15" s="91" t="str">
        <f>IF(G15="","",Home!E$25)</f>
        <v/>
      </c>
      <c r="E15" s="91" t="str">
        <f>IF(G15="","",Home!G$25)</f>
        <v/>
      </c>
      <c r="F15" s="91" t="str">
        <f>IF(A15="","",'Hotel Unique'!G$5)</f>
        <v/>
      </c>
      <c r="G15" s="91" t="str">
        <f>IF('Hotel Unique'!C24="","",'Hotel Unique'!C24)</f>
        <v/>
      </c>
      <c r="H15" s="83" t="str">
        <f>IF(A15="","",'Hotel Unique'!G24)</f>
        <v/>
      </c>
      <c r="I15" s="83" t="str">
        <f>IF(A15="","",'Hotel Unique'!H24)</f>
        <v/>
      </c>
      <c r="J15" s="80" t="str">
        <f>IF(A15="","",'Hotel Unique'!I24)</f>
        <v/>
      </c>
      <c r="K15" s="80" t="str">
        <f>IF(A15="","",'Hotel Unique'!J24)</f>
        <v/>
      </c>
      <c r="L15" s="72" t="str">
        <f>'Hotel Unique'!K24</f>
        <v/>
      </c>
      <c r="M15" s="72" t="str">
        <f>IF(A15="","",'Hotel Unique'!L24)</f>
        <v/>
      </c>
      <c r="N15" s="77" t="str">
        <f>IF(A15="","",'Hotel Unique'!M24)</f>
        <v/>
      </c>
      <c r="O15"/>
    </row>
    <row r="16" spans="1:15" x14ac:dyDescent="0.25">
      <c r="A16" s="69" t="str">
        <f>IF(G16="","",Home!E$10)</f>
        <v/>
      </c>
      <c r="B16" s="90" t="str">
        <f>IF(G16="","",Home!E$13)</f>
        <v/>
      </c>
      <c r="C16" s="90" t="str">
        <f>IF(G16="","",Home!E$16)</f>
        <v/>
      </c>
      <c r="D16" s="99" t="str">
        <f>IF(G16="","",Home!E$25)</f>
        <v/>
      </c>
      <c r="E16" s="99" t="str">
        <f>IF(G16="","",Home!G$25)</f>
        <v/>
      </c>
      <c r="F16" s="90" t="str">
        <f>IF(A16="","",'Hotel Unique'!G$5)</f>
        <v/>
      </c>
      <c r="G16" s="90" t="str">
        <f>IF('Hotel Unique'!C25="","",'Hotel Unique'!C25)</f>
        <v/>
      </c>
      <c r="H16" s="84" t="str">
        <f>IF(A16="","",'Hotel Unique'!G25)</f>
        <v/>
      </c>
      <c r="I16" s="84" t="str">
        <f>IF(A16="","",'Hotel Unique'!H25)</f>
        <v/>
      </c>
      <c r="J16" s="81" t="str">
        <f>IF(A16="","",'Hotel Unique'!I25)</f>
        <v/>
      </c>
      <c r="K16" s="81" t="str">
        <f>IF(A16="","",'Hotel Unique'!J25)</f>
        <v/>
      </c>
      <c r="L16" s="73" t="str">
        <f>'Hotel Unique'!K25</f>
        <v/>
      </c>
      <c r="M16" s="73" t="str">
        <f>IF(A16="","",'Hotel Unique'!L25)</f>
        <v/>
      </c>
      <c r="N16" s="78" t="str">
        <f>IF(A16="","",'Hotel Unique'!M25)</f>
        <v/>
      </c>
      <c r="O16"/>
    </row>
    <row r="17" spans="1:15" x14ac:dyDescent="0.25">
      <c r="A17" s="67" t="e">
        <f>IF(G17="","",Home!E$10)</f>
        <v>#REF!</v>
      </c>
      <c r="B17" s="92" t="e">
        <f>IF(G17="","",Home!E$13)</f>
        <v>#REF!</v>
      </c>
      <c r="C17" s="92" t="e">
        <f>IF(G17="","",Home!E$16)</f>
        <v>#REF!</v>
      </c>
      <c r="D17" s="91" t="e">
        <f>IF(G17="","",Home!E$25)</f>
        <v>#REF!</v>
      </c>
      <c r="E17" s="91" t="e">
        <f>IF(G17="","",Home!G$25)</f>
        <v>#REF!</v>
      </c>
      <c r="F17" s="92" t="e">
        <f>IF(A17="","",#REF!)</f>
        <v>#REF!</v>
      </c>
      <c r="G17" s="92" t="e">
        <f>IF(#REF!="","",#REF!)</f>
        <v>#REF!</v>
      </c>
      <c r="H17" s="70" t="e">
        <f>IF(A17="","",#REF!)</f>
        <v>#REF!</v>
      </c>
      <c r="I17" s="70" t="e">
        <f>IF(A17="","",#REF!)</f>
        <v>#REF!</v>
      </c>
      <c r="J17" s="75" t="e">
        <f>IF(A17="","",#REF!)</f>
        <v>#REF!</v>
      </c>
      <c r="K17" s="75" t="e">
        <f>IF(A17="","",#REF!)</f>
        <v>#REF!</v>
      </c>
      <c r="L17" s="71" t="e">
        <f>#REF!</f>
        <v>#REF!</v>
      </c>
      <c r="M17" s="71" t="e">
        <f>#REF!</f>
        <v>#REF!</v>
      </c>
      <c r="N17" s="76" t="e">
        <f>IF(A17="","",#REF!)</f>
        <v>#REF!</v>
      </c>
      <c r="O17"/>
    </row>
    <row r="18" spans="1:15" x14ac:dyDescent="0.25">
      <c r="A18" s="68" t="e">
        <f>IF(G18="","",Home!E$10)</f>
        <v>#REF!</v>
      </c>
      <c r="B18" s="91" t="e">
        <f>IF(G18="","",Home!E$13)</f>
        <v>#REF!</v>
      </c>
      <c r="C18" s="91" t="e">
        <f>IF(G18="","",Home!E$16)</f>
        <v>#REF!</v>
      </c>
      <c r="D18" s="91" t="e">
        <f>IF(G18="","",Home!E$25)</f>
        <v>#REF!</v>
      </c>
      <c r="E18" s="91" t="e">
        <f>IF(G18="","",Home!G$25)</f>
        <v>#REF!</v>
      </c>
      <c r="F18" s="91" t="e">
        <f>IF(A18="","",#REF!)</f>
        <v>#REF!</v>
      </c>
      <c r="G18" s="91" t="e">
        <f>IF(#REF!="","",#REF!)</f>
        <v>#REF!</v>
      </c>
      <c r="H18" s="83" t="e">
        <f>IF(A18="","",#REF!)</f>
        <v>#REF!</v>
      </c>
      <c r="I18" s="83" t="e">
        <f>IF(A18="","",#REF!)</f>
        <v>#REF!</v>
      </c>
      <c r="J18" s="80" t="e">
        <f>IF(A18="","",#REF!)</f>
        <v>#REF!</v>
      </c>
      <c r="K18" s="80" t="e">
        <f>IF(A18="","",#REF!)</f>
        <v>#REF!</v>
      </c>
      <c r="L18" s="72" t="e">
        <f>#REF!</f>
        <v>#REF!</v>
      </c>
      <c r="M18" s="72" t="e">
        <f>#REF!</f>
        <v>#REF!</v>
      </c>
      <c r="N18" s="77" t="e">
        <f>IF(A18="","",#REF!)</f>
        <v>#REF!</v>
      </c>
      <c r="O18"/>
    </row>
    <row r="19" spans="1:15" x14ac:dyDescent="0.25">
      <c r="A19" s="68" t="e">
        <f>IF(G19="","",Home!E$10)</f>
        <v>#REF!</v>
      </c>
      <c r="B19" s="91" t="e">
        <f>IF(G19="","",Home!E$13)</f>
        <v>#REF!</v>
      </c>
      <c r="C19" s="91" t="e">
        <f>IF(G19="","",Home!E$16)</f>
        <v>#REF!</v>
      </c>
      <c r="D19" s="91" t="e">
        <f>IF(G19="","",Home!E$25)</f>
        <v>#REF!</v>
      </c>
      <c r="E19" s="91" t="e">
        <f>IF(G19="","",Home!G$25)</f>
        <v>#REF!</v>
      </c>
      <c r="F19" s="91" t="e">
        <f>IF(A19="","",#REF!)</f>
        <v>#REF!</v>
      </c>
      <c r="G19" s="91" t="e">
        <f>IF(#REF!="","",#REF!)</f>
        <v>#REF!</v>
      </c>
      <c r="H19" s="83" t="e">
        <f>IF(A19="","",#REF!)</f>
        <v>#REF!</v>
      </c>
      <c r="I19" s="83" t="e">
        <f>IF(A19="","",#REF!)</f>
        <v>#REF!</v>
      </c>
      <c r="J19" s="80" t="e">
        <f>IF(A19="","",#REF!)</f>
        <v>#REF!</v>
      </c>
      <c r="K19" s="80" t="e">
        <f>IF(A19="","",#REF!)</f>
        <v>#REF!</v>
      </c>
      <c r="L19" s="72" t="e">
        <f>#REF!</f>
        <v>#REF!</v>
      </c>
      <c r="M19" s="72" t="e">
        <f>#REF!</f>
        <v>#REF!</v>
      </c>
      <c r="N19" s="77" t="e">
        <f>IF(A19="","",#REF!)</f>
        <v>#REF!</v>
      </c>
      <c r="O19"/>
    </row>
    <row r="20" spans="1:15" x14ac:dyDescent="0.25">
      <c r="A20" s="68" t="e">
        <f>IF(G20="","",Home!E$10)</f>
        <v>#REF!</v>
      </c>
      <c r="B20" s="91" t="e">
        <f>IF(G20="","",Home!E$13)</f>
        <v>#REF!</v>
      </c>
      <c r="C20" s="91" t="e">
        <f>IF(G20="","",Home!E$16)</f>
        <v>#REF!</v>
      </c>
      <c r="D20" s="91" t="e">
        <f>IF(G20="","",Home!E$25)</f>
        <v>#REF!</v>
      </c>
      <c r="E20" s="91" t="e">
        <f>IF(G20="","",Home!G$25)</f>
        <v>#REF!</v>
      </c>
      <c r="F20" s="91" t="e">
        <f>IF(A20="","",#REF!)</f>
        <v>#REF!</v>
      </c>
      <c r="G20" s="91" t="e">
        <f>IF(#REF!="","",#REF!)</f>
        <v>#REF!</v>
      </c>
      <c r="H20" s="83" t="e">
        <f>IF(A20="","",#REF!)</f>
        <v>#REF!</v>
      </c>
      <c r="I20" s="83" t="e">
        <f>IF(A20="","",#REF!)</f>
        <v>#REF!</v>
      </c>
      <c r="J20" s="80" t="e">
        <f>IF(A20="","",#REF!)</f>
        <v>#REF!</v>
      </c>
      <c r="K20" s="80" t="e">
        <f>IF(A20="","",#REF!)</f>
        <v>#REF!</v>
      </c>
      <c r="L20" s="72" t="e">
        <f>#REF!</f>
        <v>#REF!</v>
      </c>
      <c r="M20" s="72" t="e">
        <f>#REF!</f>
        <v>#REF!</v>
      </c>
      <c r="N20" s="77" t="e">
        <f>IF(A20="","",#REF!)</f>
        <v>#REF!</v>
      </c>
      <c r="O20"/>
    </row>
    <row r="21" spans="1:15" x14ac:dyDescent="0.25">
      <c r="A21" s="68" t="e">
        <f>IF(G21="","",Home!E$10)</f>
        <v>#REF!</v>
      </c>
      <c r="B21" s="91" t="e">
        <f>IF(G21="","",Home!E$13)</f>
        <v>#REF!</v>
      </c>
      <c r="C21" s="91" t="e">
        <f>IF(G21="","",Home!E$16)</f>
        <v>#REF!</v>
      </c>
      <c r="D21" s="91" t="e">
        <f>IF(G21="","",Home!E$25)</f>
        <v>#REF!</v>
      </c>
      <c r="E21" s="91" t="e">
        <f>IF(G21="","",Home!G$25)</f>
        <v>#REF!</v>
      </c>
      <c r="F21" s="91" t="e">
        <f>IF(A21="","",#REF!)</f>
        <v>#REF!</v>
      </c>
      <c r="G21" s="91" t="e">
        <f>IF(#REF!="","",#REF!)</f>
        <v>#REF!</v>
      </c>
      <c r="H21" s="83" t="e">
        <f>IF(A21="","",#REF!)</f>
        <v>#REF!</v>
      </c>
      <c r="I21" s="83" t="e">
        <f>IF(A21="","",#REF!)</f>
        <v>#REF!</v>
      </c>
      <c r="J21" s="80" t="e">
        <f>IF(A21="","",#REF!)</f>
        <v>#REF!</v>
      </c>
      <c r="K21" s="80" t="e">
        <f>IF(A21="","",#REF!)</f>
        <v>#REF!</v>
      </c>
      <c r="L21" s="72" t="e">
        <f>#REF!</f>
        <v>#REF!</v>
      </c>
      <c r="M21" s="72" t="e">
        <f>#REF!</f>
        <v>#REF!</v>
      </c>
      <c r="N21" s="77" t="e">
        <f>IF(A21="","",#REF!)</f>
        <v>#REF!</v>
      </c>
      <c r="O21"/>
    </row>
    <row r="22" spans="1:15" x14ac:dyDescent="0.25">
      <c r="A22" s="68" t="e">
        <f>IF(G22="","",Home!E$10)</f>
        <v>#REF!</v>
      </c>
      <c r="B22" s="91" t="e">
        <f>IF(G22="","",Home!E$13)</f>
        <v>#REF!</v>
      </c>
      <c r="C22" s="91" t="e">
        <f>IF(G22="","",Home!E$16)</f>
        <v>#REF!</v>
      </c>
      <c r="D22" s="91" t="e">
        <f>IF(G22="","",Home!E$25)</f>
        <v>#REF!</v>
      </c>
      <c r="E22" s="91" t="e">
        <f>IF(G22="","",Home!G$25)</f>
        <v>#REF!</v>
      </c>
      <c r="F22" s="91" t="e">
        <f>IF(A22="","",#REF!)</f>
        <v>#REF!</v>
      </c>
      <c r="G22" s="91" t="e">
        <f>IF(#REF!="","",#REF!)</f>
        <v>#REF!</v>
      </c>
      <c r="H22" s="83" t="e">
        <f>IF(A22="","",#REF!)</f>
        <v>#REF!</v>
      </c>
      <c r="I22" s="83" t="e">
        <f>IF(A22="","",#REF!)</f>
        <v>#REF!</v>
      </c>
      <c r="J22" s="80" t="e">
        <f>IF(A22="","",#REF!)</f>
        <v>#REF!</v>
      </c>
      <c r="K22" s="80" t="e">
        <f>IF(A22="","",#REF!)</f>
        <v>#REF!</v>
      </c>
      <c r="L22" s="72" t="e">
        <f>#REF!</f>
        <v>#REF!</v>
      </c>
      <c r="M22" s="72" t="e">
        <f>#REF!</f>
        <v>#REF!</v>
      </c>
      <c r="N22" s="77" t="e">
        <f>IF(A22="","",#REF!)</f>
        <v>#REF!</v>
      </c>
      <c r="O22"/>
    </row>
    <row r="23" spans="1:15" x14ac:dyDescent="0.25">
      <c r="A23" s="68" t="e">
        <f>IF(G23="","",Home!E$10)</f>
        <v>#REF!</v>
      </c>
      <c r="B23" s="91" t="e">
        <f>IF(G23="","",Home!E$13)</f>
        <v>#REF!</v>
      </c>
      <c r="C23" s="91" t="e">
        <f>IF(G23="","",Home!E$16)</f>
        <v>#REF!</v>
      </c>
      <c r="D23" s="91" t="e">
        <f>IF(G23="","",Home!E$25)</f>
        <v>#REF!</v>
      </c>
      <c r="E23" s="91" t="e">
        <f>IF(G23="","",Home!G$25)</f>
        <v>#REF!</v>
      </c>
      <c r="F23" s="91" t="e">
        <f>IF(A23="","",#REF!)</f>
        <v>#REF!</v>
      </c>
      <c r="G23" s="91" t="e">
        <f>IF(#REF!="","",#REF!)</f>
        <v>#REF!</v>
      </c>
      <c r="H23" s="83" t="e">
        <f>IF(A23="","",#REF!)</f>
        <v>#REF!</v>
      </c>
      <c r="I23" s="83" t="e">
        <f>IF(A23="","",#REF!)</f>
        <v>#REF!</v>
      </c>
      <c r="J23" s="80" t="e">
        <f>IF(A23="","",#REF!)</f>
        <v>#REF!</v>
      </c>
      <c r="K23" s="80" t="e">
        <f>IF(A23="","",#REF!)</f>
        <v>#REF!</v>
      </c>
      <c r="L23" s="72" t="e">
        <f>#REF!</f>
        <v>#REF!</v>
      </c>
      <c r="M23" s="72" t="e">
        <f>#REF!</f>
        <v>#REF!</v>
      </c>
      <c r="N23" s="77" t="e">
        <f>IF(A23="","",#REF!)</f>
        <v>#REF!</v>
      </c>
      <c r="O23"/>
    </row>
    <row r="24" spans="1:15" x14ac:dyDescent="0.25">
      <c r="A24" s="68" t="e">
        <f>IF(G24="","",Home!E$10)</f>
        <v>#REF!</v>
      </c>
      <c r="B24" s="91" t="e">
        <f>IF(G24="","",Home!E$13)</f>
        <v>#REF!</v>
      </c>
      <c r="C24" s="91" t="e">
        <f>IF(G24="","",Home!E$16)</f>
        <v>#REF!</v>
      </c>
      <c r="D24" s="91" t="e">
        <f>IF(G24="","",Home!E$25)</f>
        <v>#REF!</v>
      </c>
      <c r="E24" s="91" t="e">
        <f>IF(G24="","",Home!G$25)</f>
        <v>#REF!</v>
      </c>
      <c r="F24" s="91" t="e">
        <f>IF(A24="","",#REF!)</f>
        <v>#REF!</v>
      </c>
      <c r="G24" s="91" t="e">
        <f>IF(#REF!="","",#REF!)</f>
        <v>#REF!</v>
      </c>
      <c r="H24" s="83" t="e">
        <f>IF(A24="","",#REF!)</f>
        <v>#REF!</v>
      </c>
      <c r="I24" s="83" t="e">
        <f>IF(A24="","",#REF!)</f>
        <v>#REF!</v>
      </c>
      <c r="J24" s="80" t="e">
        <f>IF(A24="","",#REF!)</f>
        <v>#REF!</v>
      </c>
      <c r="K24" s="80" t="e">
        <f>IF(A24="","",#REF!)</f>
        <v>#REF!</v>
      </c>
      <c r="L24" s="72" t="e">
        <f>#REF!</f>
        <v>#REF!</v>
      </c>
      <c r="M24" s="72" t="e">
        <f>#REF!</f>
        <v>#REF!</v>
      </c>
      <c r="N24" s="77" t="e">
        <f>IF(A24="","",#REF!)</f>
        <v>#REF!</v>
      </c>
      <c r="O24"/>
    </row>
    <row r="25" spans="1:15" x14ac:dyDescent="0.25">
      <c r="A25" s="68" t="e">
        <f>IF(G25="","",Home!E$10)</f>
        <v>#REF!</v>
      </c>
      <c r="B25" s="91" t="e">
        <f>IF(G25="","",Home!E$13)</f>
        <v>#REF!</v>
      </c>
      <c r="C25" s="91" t="e">
        <f>IF(G25="","",Home!E$16)</f>
        <v>#REF!</v>
      </c>
      <c r="D25" s="91" t="e">
        <f>IF(G25="","",Home!E$25)</f>
        <v>#REF!</v>
      </c>
      <c r="E25" s="91" t="e">
        <f>IF(G25="","",Home!G$25)</f>
        <v>#REF!</v>
      </c>
      <c r="F25" s="91" t="e">
        <f>IF(A25="","",#REF!)</f>
        <v>#REF!</v>
      </c>
      <c r="G25" s="91" t="e">
        <f>IF(#REF!="","",#REF!)</f>
        <v>#REF!</v>
      </c>
      <c r="H25" s="83" t="e">
        <f>IF(A25="","",#REF!)</f>
        <v>#REF!</v>
      </c>
      <c r="I25" s="83" t="e">
        <f>IF(A25="","",#REF!)</f>
        <v>#REF!</v>
      </c>
      <c r="J25" s="80" t="e">
        <f>IF(A25="","",#REF!)</f>
        <v>#REF!</v>
      </c>
      <c r="K25" s="80" t="e">
        <f>IF(A25="","",#REF!)</f>
        <v>#REF!</v>
      </c>
      <c r="L25" s="72" t="e">
        <f>#REF!</f>
        <v>#REF!</v>
      </c>
      <c r="M25" s="72" t="e">
        <f>#REF!</f>
        <v>#REF!</v>
      </c>
      <c r="N25" s="77" t="e">
        <f>IF(A25="","",#REF!)</f>
        <v>#REF!</v>
      </c>
      <c r="O25"/>
    </row>
    <row r="26" spans="1:15" x14ac:dyDescent="0.25">
      <c r="A26" s="68" t="e">
        <f>IF(G26="","",Home!E$10)</f>
        <v>#REF!</v>
      </c>
      <c r="B26" s="91" t="e">
        <f>IF(G26="","",Home!E$13)</f>
        <v>#REF!</v>
      </c>
      <c r="C26" s="91" t="e">
        <f>IF(G26="","",Home!E$16)</f>
        <v>#REF!</v>
      </c>
      <c r="D26" s="91" t="e">
        <f>IF(G26="","",Home!E$25)</f>
        <v>#REF!</v>
      </c>
      <c r="E26" s="91" t="e">
        <f>IF(G26="","",Home!G$25)</f>
        <v>#REF!</v>
      </c>
      <c r="F26" s="91" t="e">
        <f>IF(A26="","",#REF!)</f>
        <v>#REF!</v>
      </c>
      <c r="G26" s="91" t="e">
        <f>IF(#REF!="","",#REF!)</f>
        <v>#REF!</v>
      </c>
      <c r="H26" s="83" t="e">
        <f>IF(A26="","",#REF!)</f>
        <v>#REF!</v>
      </c>
      <c r="I26" s="83" t="e">
        <f>IF(A26="","",#REF!)</f>
        <v>#REF!</v>
      </c>
      <c r="J26" s="80" t="e">
        <f>IF(A26="","",#REF!)</f>
        <v>#REF!</v>
      </c>
      <c r="K26" s="80" t="e">
        <f>IF(A26="","",#REF!)</f>
        <v>#REF!</v>
      </c>
      <c r="L26" s="72" t="e">
        <f>#REF!</f>
        <v>#REF!</v>
      </c>
      <c r="M26" s="72" t="e">
        <f>#REF!</f>
        <v>#REF!</v>
      </c>
      <c r="N26" s="77" t="e">
        <f>IF(A26="","",#REF!)</f>
        <v>#REF!</v>
      </c>
      <c r="O26"/>
    </row>
    <row r="27" spans="1:15" x14ac:dyDescent="0.25">
      <c r="A27" s="68" t="e">
        <f>IF(G27="","",Home!E$10)</f>
        <v>#REF!</v>
      </c>
      <c r="B27" s="91" t="e">
        <f>IF(G27="","",Home!E$13)</f>
        <v>#REF!</v>
      </c>
      <c r="C27" s="91" t="e">
        <f>IF(G27="","",Home!E$16)</f>
        <v>#REF!</v>
      </c>
      <c r="D27" s="91" t="e">
        <f>IF(G27="","",Home!E$25)</f>
        <v>#REF!</v>
      </c>
      <c r="E27" s="91" t="e">
        <f>IF(G27="","",Home!G$25)</f>
        <v>#REF!</v>
      </c>
      <c r="F27" s="91" t="e">
        <f>IF(A27="","",#REF!)</f>
        <v>#REF!</v>
      </c>
      <c r="G27" s="91" t="e">
        <f>IF(#REF!="","",#REF!)</f>
        <v>#REF!</v>
      </c>
      <c r="H27" s="83" t="e">
        <f>IF(A27="","",#REF!)</f>
        <v>#REF!</v>
      </c>
      <c r="I27" s="83" t="e">
        <f>IF(A27="","",#REF!)</f>
        <v>#REF!</v>
      </c>
      <c r="J27" s="80" t="e">
        <f>IF(A27="","",#REF!)</f>
        <v>#REF!</v>
      </c>
      <c r="K27" s="80" t="e">
        <f>IF(A27="","",#REF!)</f>
        <v>#REF!</v>
      </c>
      <c r="L27" s="72" t="e">
        <f>#REF!</f>
        <v>#REF!</v>
      </c>
      <c r="M27" s="72" t="e">
        <f>#REF!</f>
        <v>#REF!</v>
      </c>
      <c r="N27" s="77" t="e">
        <f>IF(A27="","",#REF!)</f>
        <v>#REF!</v>
      </c>
      <c r="O27"/>
    </row>
    <row r="28" spans="1:15" x14ac:dyDescent="0.25">
      <c r="A28" s="68" t="e">
        <f>IF(G28="","",Home!E$10)</f>
        <v>#REF!</v>
      </c>
      <c r="B28" s="91" t="e">
        <f>IF(G28="","",Home!E$13)</f>
        <v>#REF!</v>
      </c>
      <c r="C28" s="91" t="e">
        <f>IF(G28="","",Home!E$16)</f>
        <v>#REF!</v>
      </c>
      <c r="D28" s="91" t="e">
        <f>IF(G28="","",Home!E$25)</f>
        <v>#REF!</v>
      </c>
      <c r="E28" s="91" t="e">
        <f>IF(G28="","",Home!G$25)</f>
        <v>#REF!</v>
      </c>
      <c r="F28" s="91" t="e">
        <f>IF(A28="","",#REF!)</f>
        <v>#REF!</v>
      </c>
      <c r="G28" s="91" t="e">
        <f>IF(#REF!="","",#REF!)</f>
        <v>#REF!</v>
      </c>
      <c r="H28" s="83" t="e">
        <f>IF(A28="","",#REF!)</f>
        <v>#REF!</v>
      </c>
      <c r="I28" s="83" t="e">
        <f>IF(A28="","",#REF!)</f>
        <v>#REF!</v>
      </c>
      <c r="J28" s="80" t="e">
        <f>IF(A28="","",#REF!)</f>
        <v>#REF!</v>
      </c>
      <c r="K28" s="80" t="e">
        <f>IF(A28="","",#REF!)</f>
        <v>#REF!</v>
      </c>
      <c r="L28" s="72" t="e">
        <f>#REF!</f>
        <v>#REF!</v>
      </c>
      <c r="M28" s="72" t="e">
        <f>#REF!</f>
        <v>#REF!</v>
      </c>
      <c r="N28" s="77" t="e">
        <f>IF(A28="","",#REF!)</f>
        <v>#REF!</v>
      </c>
      <c r="O28"/>
    </row>
    <row r="29" spans="1:15" x14ac:dyDescent="0.25">
      <c r="A29" s="68" t="e">
        <f>IF(G29="","",Home!E$10)</f>
        <v>#REF!</v>
      </c>
      <c r="B29" s="91" t="e">
        <f>IF(G29="","",Home!E$13)</f>
        <v>#REF!</v>
      </c>
      <c r="C29" s="91" t="e">
        <f>IF(G29="","",Home!E$16)</f>
        <v>#REF!</v>
      </c>
      <c r="D29" s="91" t="e">
        <f>IF(G29="","",Home!E$25)</f>
        <v>#REF!</v>
      </c>
      <c r="E29" s="91" t="e">
        <f>IF(G29="","",Home!G$25)</f>
        <v>#REF!</v>
      </c>
      <c r="F29" s="91" t="e">
        <f>IF(A29="","",#REF!)</f>
        <v>#REF!</v>
      </c>
      <c r="G29" s="91" t="e">
        <f>IF(#REF!="","",#REF!)</f>
        <v>#REF!</v>
      </c>
      <c r="H29" s="83" t="e">
        <f>IF(A29="","",#REF!)</f>
        <v>#REF!</v>
      </c>
      <c r="I29" s="83" t="e">
        <f>IF(A29="","",#REF!)</f>
        <v>#REF!</v>
      </c>
      <c r="J29" s="80" t="e">
        <f>IF(A29="","",#REF!)</f>
        <v>#REF!</v>
      </c>
      <c r="K29" s="80" t="e">
        <f>IF(A29="","",#REF!)</f>
        <v>#REF!</v>
      </c>
      <c r="L29" s="72" t="e">
        <f>#REF!</f>
        <v>#REF!</v>
      </c>
      <c r="M29" s="72" t="e">
        <f>#REF!</f>
        <v>#REF!</v>
      </c>
      <c r="N29" s="77" t="e">
        <f>IF(A29="","",#REF!)</f>
        <v>#REF!</v>
      </c>
      <c r="O29"/>
    </row>
    <row r="30" spans="1:15" x14ac:dyDescent="0.25">
      <c r="A30" s="68" t="e">
        <f>IF(G30="","",Home!E$10)</f>
        <v>#REF!</v>
      </c>
      <c r="B30" s="91" t="e">
        <f>IF(G30="","",Home!E$13)</f>
        <v>#REF!</v>
      </c>
      <c r="C30" s="91" t="e">
        <f>IF(G30="","",Home!E$16)</f>
        <v>#REF!</v>
      </c>
      <c r="D30" s="91" t="e">
        <f>IF(G30="","",Home!E$25)</f>
        <v>#REF!</v>
      </c>
      <c r="E30" s="91" t="e">
        <f>IF(G30="","",Home!G$25)</f>
        <v>#REF!</v>
      </c>
      <c r="F30" s="91" t="e">
        <f>IF(A30="","",#REF!)</f>
        <v>#REF!</v>
      </c>
      <c r="G30" s="91" t="e">
        <f>IF(#REF!="","",#REF!)</f>
        <v>#REF!</v>
      </c>
      <c r="H30" s="83" t="e">
        <f>IF(A30="","",#REF!)</f>
        <v>#REF!</v>
      </c>
      <c r="I30" s="83" t="e">
        <f>IF(A30="","",#REF!)</f>
        <v>#REF!</v>
      </c>
      <c r="J30" s="80" t="e">
        <f>IF(A30="","",#REF!)</f>
        <v>#REF!</v>
      </c>
      <c r="K30" s="80" t="e">
        <f>IF(A30="","",#REF!)</f>
        <v>#REF!</v>
      </c>
      <c r="L30" s="72" t="e">
        <f>#REF!</f>
        <v>#REF!</v>
      </c>
      <c r="M30" s="72" t="e">
        <f>#REF!</f>
        <v>#REF!</v>
      </c>
      <c r="N30" s="77" t="e">
        <f>IF(A30="","",#REF!)</f>
        <v>#REF!</v>
      </c>
      <c r="O30"/>
    </row>
    <row r="31" spans="1:15" x14ac:dyDescent="0.25">
      <c r="A31" s="69" t="e">
        <f>IF(G31="","",Home!E$10)</f>
        <v>#REF!</v>
      </c>
      <c r="B31" s="90" t="e">
        <f>IF(G31="","",Home!E$13)</f>
        <v>#REF!</v>
      </c>
      <c r="C31" s="90" t="e">
        <f>IF(G31="","",Home!E$16)</f>
        <v>#REF!</v>
      </c>
      <c r="D31" s="99" t="e">
        <f>IF(G31="","",Home!E$25)</f>
        <v>#REF!</v>
      </c>
      <c r="E31" s="99" t="e">
        <f>IF(G31="","",Home!G$25)</f>
        <v>#REF!</v>
      </c>
      <c r="F31" s="90" t="e">
        <f>IF(A31="","",#REF!)</f>
        <v>#REF!</v>
      </c>
      <c r="G31" s="90" t="e">
        <f>IF(#REF!="","",#REF!)</f>
        <v>#REF!</v>
      </c>
      <c r="H31" s="84" t="e">
        <f>IF(A31="","",#REF!)</f>
        <v>#REF!</v>
      </c>
      <c r="I31" s="84" t="e">
        <f>IF(A31="","",#REF!)</f>
        <v>#REF!</v>
      </c>
      <c r="J31" s="81" t="e">
        <f>IF(A31="","",#REF!)</f>
        <v>#REF!</v>
      </c>
      <c r="K31" s="81" t="e">
        <f>IF(A31="","",#REF!)</f>
        <v>#REF!</v>
      </c>
      <c r="L31" s="73" t="e">
        <f>#REF!</f>
        <v>#REF!</v>
      </c>
      <c r="M31" s="73" t="e">
        <f>#REF!</f>
        <v>#REF!</v>
      </c>
      <c r="N31" s="78" t="e">
        <f>IF(A31="","",#REF!)</f>
        <v>#REF!</v>
      </c>
      <c r="O31"/>
    </row>
    <row r="32" spans="1:15" x14ac:dyDescent="0.25">
      <c r="A32" s="67" t="e">
        <f>IF(G32="","",Home!E$10)</f>
        <v>#REF!</v>
      </c>
      <c r="B32" s="92" t="e">
        <f>IF(G32="","",Home!E$13)</f>
        <v>#REF!</v>
      </c>
      <c r="C32" s="92" t="e">
        <f>IF(G32="","",Home!E$16)</f>
        <v>#REF!</v>
      </c>
      <c r="D32" s="91" t="e">
        <f>IF(G32="","",Home!E$25)</f>
        <v>#REF!</v>
      </c>
      <c r="E32" s="91" t="e">
        <f>IF(G32="","",Home!G$25)</f>
        <v>#REF!</v>
      </c>
      <c r="F32" s="92" t="e">
        <f>IF(A32="","",#REF!)</f>
        <v>#REF!</v>
      </c>
      <c r="G32" s="92" t="e">
        <f>IF(#REF!="","",#REF!)</f>
        <v>#REF!</v>
      </c>
      <c r="H32" s="70" t="e">
        <f>IF(A32="","",#REF!)</f>
        <v>#REF!</v>
      </c>
      <c r="I32" s="70" t="e">
        <f>IF(A32="","",#REF!)</f>
        <v>#REF!</v>
      </c>
      <c r="J32" s="75" t="e">
        <f>IF(A32="","",#REF!)</f>
        <v>#REF!</v>
      </c>
      <c r="K32" s="75" t="e">
        <f>IF(A32="","",#REF!)</f>
        <v>#REF!</v>
      </c>
      <c r="L32" s="71" t="e">
        <f>#REF!</f>
        <v>#REF!</v>
      </c>
      <c r="M32" s="71" t="e">
        <f>#REF!</f>
        <v>#REF!</v>
      </c>
      <c r="N32" s="76" t="e">
        <f>IF(A32="","",#REF!)</f>
        <v>#REF!</v>
      </c>
      <c r="O32"/>
    </row>
    <row r="33" spans="1:15" x14ac:dyDescent="0.25">
      <c r="A33" s="68" t="e">
        <f>IF(G33="","",Home!E$10)</f>
        <v>#REF!</v>
      </c>
      <c r="B33" s="91" t="e">
        <f>IF(G33="","",Home!E$13)</f>
        <v>#REF!</v>
      </c>
      <c r="C33" s="91" t="e">
        <f>IF(G33="","",Home!E$16)</f>
        <v>#REF!</v>
      </c>
      <c r="D33" s="91" t="e">
        <f>IF(G33="","",Home!E$25)</f>
        <v>#REF!</v>
      </c>
      <c r="E33" s="91" t="e">
        <f>IF(G33="","",Home!G$25)</f>
        <v>#REF!</v>
      </c>
      <c r="F33" s="91" t="e">
        <f>IF(A33="","",#REF!)</f>
        <v>#REF!</v>
      </c>
      <c r="G33" s="91" t="e">
        <f>IF(#REF!="","",#REF!)</f>
        <v>#REF!</v>
      </c>
      <c r="H33" s="83" t="e">
        <f>IF(A33="","",#REF!)</f>
        <v>#REF!</v>
      </c>
      <c r="I33" s="83" t="e">
        <f>IF(A33="","",#REF!)</f>
        <v>#REF!</v>
      </c>
      <c r="J33" s="80" t="e">
        <f>IF(A33="","",#REF!)</f>
        <v>#REF!</v>
      </c>
      <c r="K33" s="80" t="e">
        <f>IF(A33="","",#REF!)</f>
        <v>#REF!</v>
      </c>
      <c r="L33" s="72" t="e">
        <f>#REF!</f>
        <v>#REF!</v>
      </c>
      <c r="M33" s="72" t="e">
        <f>#REF!</f>
        <v>#REF!</v>
      </c>
      <c r="N33" s="77" t="e">
        <f>IF(A33="","",#REF!)</f>
        <v>#REF!</v>
      </c>
      <c r="O33"/>
    </row>
    <row r="34" spans="1:15" x14ac:dyDescent="0.25">
      <c r="A34" s="68" t="e">
        <f>IF(G34="","",Home!E$10)</f>
        <v>#REF!</v>
      </c>
      <c r="B34" s="91" t="e">
        <f>IF(G34="","",Home!E$13)</f>
        <v>#REF!</v>
      </c>
      <c r="C34" s="91" t="e">
        <f>IF(G34="","",Home!E$16)</f>
        <v>#REF!</v>
      </c>
      <c r="D34" s="91" t="e">
        <f>IF(G34="","",Home!E$25)</f>
        <v>#REF!</v>
      </c>
      <c r="E34" s="91" t="e">
        <f>IF(G34="","",Home!G$25)</f>
        <v>#REF!</v>
      </c>
      <c r="F34" s="91" t="e">
        <f>IF(A34="","",#REF!)</f>
        <v>#REF!</v>
      </c>
      <c r="G34" s="91" t="e">
        <f>IF(#REF!="","",#REF!)</f>
        <v>#REF!</v>
      </c>
      <c r="H34" s="83" t="e">
        <f>IF(A34="","",#REF!)</f>
        <v>#REF!</v>
      </c>
      <c r="I34" s="83" t="e">
        <f>IF(A34="","",#REF!)</f>
        <v>#REF!</v>
      </c>
      <c r="J34" s="80" t="e">
        <f>IF(A34="","",#REF!)</f>
        <v>#REF!</v>
      </c>
      <c r="K34" s="80" t="e">
        <f>IF(A34="","",#REF!)</f>
        <v>#REF!</v>
      </c>
      <c r="L34" s="72" t="e">
        <f>#REF!</f>
        <v>#REF!</v>
      </c>
      <c r="M34" s="72" t="e">
        <f>#REF!</f>
        <v>#REF!</v>
      </c>
      <c r="N34" s="77" t="e">
        <f>IF(A34="","",#REF!)</f>
        <v>#REF!</v>
      </c>
      <c r="O34"/>
    </row>
    <row r="35" spans="1:15" x14ac:dyDescent="0.25">
      <c r="A35" s="68" t="e">
        <f>IF(G35="","",Home!E$10)</f>
        <v>#REF!</v>
      </c>
      <c r="B35" s="91" t="e">
        <f>IF(G35="","",Home!E$13)</f>
        <v>#REF!</v>
      </c>
      <c r="C35" s="91" t="e">
        <f>IF(G35="","",Home!E$16)</f>
        <v>#REF!</v>
      </c>
      <c r="D35" s="91" t="e">
        <f>IF(G35="","",Home!E$25)</f>
        <v>#REF!</v>
      </c>
      <c r="E35" s="91" t="e">
        <f>IF(G35="","",Home!G$25)</f>
        <v>#REF!</v>
      </c>
      <c r="F35" s="91" t="e">
        <f>IF(A35="","",#REF!)</f>
        <v>#REF!</v>
      </c>
      <c r="G35" s="91" t="e">
        <f>IF(#REF!="","",#REF!)</f>
        <v>#REF!</v>
      </c>
      <c r="H35" s="83" t="e">
        <f>IF(A35="","",#REF!)</f>
        <v>#REF!</v>
      </c>
      <c r="I35" s="83" t="e">
        <f>IF(A35="","",#REF!)</f>
        <v>#REF!</v>
      </c>
      <c r="J35" s="80" t="e">
        <f>IF(A35="","",#REF!)</f>
        <v>#REF!</v>
      </c>
      <c r="K35" s="80" t="e">
        <f>IF(A35="","",#REF!)</f>
        <v>#REF!</v>
      </c>
      <c r="L35" s="72" t="e">
        <f>#REF!</f>
        <v>#REF!</v>
      </c>
      <c r="M35" s="72" t="e">
        <f>#REF!</f>
        <v>#REF!</v>
      </c>
      <c r="N35" s="77" t="e">
        <f>IF(A35="","",#REF!)</f>
        <v>#REF!</v>
      </c>
      <c r="O35"/>
    </row>
    <row r="36" spans="1:15" x14ac:dyDescent="0.25">
      <c r="A36" s="68" t="e">
        <f>IF(G36="","",Home!E$10)</f>
        <v>#REF!</v>
      </c>
      <c r="B36" s="91" t="e">
        <f>IF(G36="","",Home!E$13)</f>
        <v>#REF!</v>
      </c>
      <c r="C36" s="91" t="e">
        <f>IF(G36="","",Home!E$16)</f>
        <v>#REF!</v>
      </c>
      <c r="D36" s="91" t="e">
        <f>IF(G36="","",Home!E$25)</f>
        <v>#REF!</v>
      </c>
      <c r="E36" s="91" t="e">
        <f>IF(G36="","",Home!G$25)</f>
        <v>#REF!</v>
      </c>
      <c r="F36" s="91" t="e">
        <f>IF(A36="","",#REF!)</f>
        <v>#REF!</v>
      </c>
      <c r="G36" s="91" t="e">
        <f>IF(#REF!="","",#REF!)</f>
        <v>#REF!</v>
      </c>
      <c r="H36" s="83" t="e">
        <f>IF(A36="","",#REF!)</f>
        <v>#REF!</v>
      </c>
      <c r="I36" s="83" t="e">
        <f>IF(A36="","",#REF!)</f>
        <v>#REF!</v>
      </c>
      <c r="J36" s="80" t="e">
        <f>IF(A36="","",#REF!)</f>
        <v>#REF!</v>
      </c>
      <c r="K36" s="80" t="e">
        <f>IF(A36="","",#REF!)</f>
        <v>#REF!</v>
      </c>
      <c r="L36" s="72" t="e">
        <f>#REF!</f>
        <v>#REF!</v>
      </c>
      <c r="M36" s="72" t="e">
        <f>#REF!</f>
        <v>#REF!</v>
      </c>
      <c r="N36" s="77" t="e">
        <f>IF(A36="","",#REF!)</f>
        <v>#REF!</v>
      </c>
      <c r="O36"/>
    </row>
    <row r="37" spans="1:15" x14ac:dyDescent="0.25">
      <c r="A37" s="68" t="e">
        <f>IF(G37="","",Home!E$10)</f>
        <v>#REF!</v>
      </c>
      <c r="B37" s="91" t="e">
        <f>IF(G37="","",Home!E$13)</f>
        <v>#REF!</v>
      </c>
      <c r="C37" s="91" t="e">
        <f>IF(G37="","",Home!E$16)</f>
        <v>#REF!</v>
      </c>
      <c r="D37" s="91" t="e">
        <f>IF(G37="","",Home!E$25)</f>
        <v>#REF!</v>
      </c>
      <c r="E37" s="91" t="e">
        <f>IF(G37="","",Home!G$25)</f>
        <v>#REF!</v>
      </c>
      <c r="F37" s="91" t="e">
        <f>IF(A37="","",#REF!)</f>
        <v>#REF!</v>
      </c>
      <c r="G37" s="91" t="e">
        <f>IF(#REF!="","",#REF!)</f>
        <v>#REF!</v>
      </c>
      <c r="H37" s="83" t="e">
        <f>IF(A37="","",#REF!)</f>
        <v>#REF!</v>
      </c>
      <c r="I37" s="83" t="e">
        <f>IF(A37="","",#REF!)</f>
        <v>#REF!</v>
      </c>
      <c r="J37" s="80" t="e">
        <f>IF(A37="","",#REF!)</f>
        <v>#REF!</v>
      </c>
      <c r="K37" s="80" t="e">
        <f>IF(A37="","",#REF!)</f>
        <v>#REF!</v>
      </c>
      <c r="L37" s="72" t="e">
        <f>#REF!</f>
        <v>#REF!</v>
      </c>
      <c r="M37" s="72" t="e">
        <f>#REF!</f>
        <v>#REF!</v>
      </c>
      <c r="N37" s="77" t="e">
        <f>IF(A37="","",#REF!)</f>
        <v>#REF!</v>
      </c>
      <c r="O37"/>
    </row>
    <row r="38" spans="1:15" x14ac:dyDescent="0.25">
      <c r="A38" s="68" t="e">
        <f>IF(G38="","",Home!E$10)</f>
        <v>#REF!</v>
      </c>
      <c r="B38" s="91" t="e">
        <f>IF(G38="","",Home!E$13)</f>
        <v>#REF!</v>
      </c>
      <c r="C38" s="91" t="e">
        <f>IF(G38="","",Home!E$16)</f>
        <v>#REF!</v>
      </c>
      <c r="D38" s="91" t="e">
        <f>IF(G38="","",Home!E$25)</f>
        <v>#REF!</v>
      </c>
      <c r="E38" s="91" t="e">
        <f>IF(G38="","",Home!G$25)</f>
        <v>#REF!</v>
      </c>
      <c r="F38" s="91" t="e">
        <f>IF(A38="","",#REF!)</f>
        <v>#REF!</v>
      </c>
      <c r="G38" s="91" t="e">
        <f>IF(#REF!="","",#REF!)</f>
        <v>#REF!</v>
      </c>
      <c r="H38" s="83" t="e">
        <f>IF(A38="","",#REF!)</f>
        <v>#REF!</v>
      </c>
      <c r="I38" s="83" t="e">
        <f>IF(A38="","",#REF!)</f>
        <v>#REF!</v>
      </c>
      <c r="J38" s="80" t="e">
        <f>IF(A38="","",#REF!)</f>
        <v>#REF!</v>
      </c>
      <c r="K38" s="80" t="e">
        <f>IF(A38="","",#REF!)</f>
        <v>#REF!</v>
      </c>
      <c r="L38" s="72" t="e">
        <f>#REF!</f>
        <v>#REF!</v>
      </c>
      <c r="M38" s="72" t="e">
        <f>#REF!</f>
        <v>#REF!</v>
      </c>
      <c r="N38" s="77" t="e">
        <f>IF(A38="","",#REF!)</f>
        <v>#REF!</v>
      </c>
      <c r="O38"/>
    </row>
    <row r="39" spans="1:15" x14ac:dyDescent="0.25">
      <c r="A39" s="68" t="e">
        <f>IF(G39="","",Home!E$10)</f>
        <v>#REF!</v>
      </c>
      <c r="B39" s="91" t="e">
        <f>IF(G39="","",Home!E$13)</f>
        <v>#REF!</v>
      </c>
      <c r="C39" s="91" t="e">
        <f>IF(G39="","",Home!E$16)</f>
        <v>#REF!</v>
      </c>
      <c r="D39" s="91" t="e">
        <f>IF(G39="","",Home!E$25)</f>
        <v>#REF!</v>
      </c>
      <c r="E39" s="91" t="e">
        <f>IF(G39="","",Home!G$25)</f>
        <v>#REF!</v>
      </c>
      <c r="F39" s="91" t="e">
        <f>IF(A39="","",#REF!)</f>
        <v>#REF!</v>
      </c>
      <c r="G39" s="91" t="e">
        <f>IF(#REF!="","",#REF!)</f>
        <v>#REF!</v>
      </c>
      <c r="H39" s="83" t="e">
        <f>IF(A39="","",#REF!)</f>
        <v>#REF!</v>
      </c>
      <c r="I39" s="83" t="e">
        <f>IF(A39="","",#REF!)</f>
        <v>#REF!</v>
      </c>
      <c r="J39" s="80" t="e">
        <f>IF(A39="","",#REF!)</f>
        <v>#REF!</v>
      </c>
      <c r="K39" s="80" t="e">
        <f>IF(A39="","",#REF!)</f>
        <v>#REF!</v>
      </c>
      <c r="L39" s="72" t="e">
        <f>#REF!</f>
        <v>#REF!</v>
      </c>
      <c r="M39" s="72" t="e">
        <f>#REF!</f>
        <v>#REF!</v>
      </c>
      <c r="N39" s="77" t="e">
        <f>IF(A39="","",#REF!)</f>
        <v>#REF!</v>
      </c>
      <c r="O39"/>
    </row>
    <row r="40" spans="1:15" x14ac:dyDescent="0.25">
      <c r="A40" s="68" t="e">
        <f>IF(G40="","",Home!E$10)</f>
        <v>#REF!</v>
      </c>
      <c r="B40" s="91" t="e">
        <f>IF(G40="","",Home!E$13)</f>
        <v>#REF!</v>
      </c>
      <c r="C40" s="91" t="e">
        <f>IF(G40="","",Home!E$16)</f>
        <v>#REF!</v>
      </c>
      <c r="D40" s="91" t="e">
        <f>IF(G40="","",Home!E$25)</f>
        <v>#REF!</v>
      </c>
      <c r="E40" s="91" t="e">
        <f>IF(G40="","",Home!G$25)</f>
        <v>#REF!</v>
      </c>
      <c r="F40" s="91" t="e">
        <f>IF(A40="","",#REF!)</f>
        <v>#REF!</v>
      </c>
      <c r="G40" s="91" t="e">
        <f>IF(#REF!="","",#REF!)</f>
        <v>#REF!</v>
      </c>
      <c r="H40" s="83" t="e">
        <f>IF(A40="","",#REF!)</f>
        <v>#REF!</v>
      </c>
      <c r="I40" s="83" t="e">
        <f>IF(A40="","",#REF!)</f>
        <v>#REF!</v>
      </c>
      <c r="J40" s="80" t="e">
        <f>IF(A40="","",#REF!)</f>
        <v>#REF!</v>
      </c>
      <c r="K40" s="80" t="e">
        <f>IF(A40="","",#REF!)</f>
        <v>#REF!</v>
      </c>
      <c r="L40" s="72" t="e">
        <f>#REF!</f>
        <v>#REF!</v>
      </c>
      <c r="M40" s="72" t="e">
        <f>#REF!</f>
        <v>#REF!</v>
      </c>
      <c r="N40" s="77" t="e">
        <f>IF(A40="","",#REF!)</f>
        <v>#REF!</v>
      </c>
      <c r="O40"/>
    </row>
    <row r="41" spans="1:15" x14ac:dyDescent="0.25">
      <c r="A41" s="68" t="e">
        <f>IF(G41="","",Home!E$10)</f>
        <v>#REF!</v>
      </c>
      <c r="B41" s="91" t="e">
        <f>IF(G41="","",Home!E$13)</f>
        <v>#REF!</v>
      </c>
      <c r="C41" s="91" t="e">
        <f>IF(G41="","",Home!E$16)</f>
        <v>#REF!</v>
      </c>
      <c r="D41" s="91" t="e">
        <f>IF(G41="","",Home!E$25)</f>
        <v>#REF!</v>
      </c>
      <c r="E41" s="91" t="e">
        <f>IF(G41="","",Home!G$25)</f>
        <v>#REF!</v>
      </c>
      <c r="F41" s="91" t="e">
        <f>IF(A41="","",#REF!)</f>
        <v>#REF!</v>
      </c>
      <c r="G41" s="91" t="e">
        <f>IF(#REF!="","",#REF!)</f>
        <v>#REF!</v>
      </c>
      <c r="H41" s="83" t="e">
        <f>IF(A41="","",#REF!)</f>
        <v>#REF!</v>
      </c>
      <c r="I41" s="83" t="e">
        <f>IF(A41="","",#REF!)</f>
        <v>#REF!</v>
      </c>
      <c r="J41" s="80" t="e">
        <f>IF(A41="","",#REF!)</f>
        <v>#REF!</v>
      </c>
      <c r="K41" s="80" t="e">
        <f>IF(A41="","",#REF!)</f>
        <v>#REF!</v>
      </c>
      <c r="L41" s="72" t="e">
        <f>#REF!</f>
        <v>#REF!</v>
      </c>
      <c r="M41" s="72" t="e">
        <f>#REF!</f>
        <v>#REF!</v>
      </c>
      <c r="N41" s="77" t="e">
        <f>IF(A41="","",#REF!)</f>
        <v>#REF!</v>
      </c>
      <c r="O41"/>
    </row>
    <row r="42" spans="1:15" x14ac:dyDescent="0.25">
      <c r="A42" s="68" t="e">
        <f>IF(G42="","",Home!E$10)</f>
        <v>#REF!</v>
      </c>
      <c r="B42" s="91" t="e">
        <f>IF(G42="","",Home!E$13)</f>
        <v>#REF!</v>
      </c>
      <c r="C42" s="91" t="e">
        <f>IF(G42="","",Home!E$16)</f>
        <v>#REF!</v>
      </c>
      <c r="D42" s="91" t="e">
        <f>IF(G42="","",Home!E$25)</f>
        <v>#REF!</v>
      </c>
      <c r="E42" s="91" t="e">
        <f>IF(G42="","",Home!G$25)</f>
        <v>#REF!</v>
      </c>
      <c r="F42" s="91" t="e">
        <f>IF(A42="","",#REF!)</f>
        <v>#REF!</v>
      </c>
      <c r="G42" s="91" t="e">
        <f>IF(#REF!="","",#REF!)</f>
        <v>#REF!</v>
      </c>
      <c r="H42" s="83" t="e">
        <f>IF(A42="","",#REF!)</f>
        <v>#REF!</v>
      </c>
      <c r="I42" s="83" t="e">
        <f>IF(A42="","",#REF!)</f>
        <v>#REF!</v>
      </c>
      <c r="J42" s="80" t="e">
        <f>IF(A42="","",#REF!)</f>
        <v>#REF!</v>
      </c>
      <c r="K42" s="80" t="e">
        <f>IF(A42="","",#REF!)</f>
        <v>#REF!</v>
      </c>
      <c r="L42" s="72" t="e">
        <f>#REF!</f>
        <v>#REF!</v>
      </c>
      <c r="M42" s="72" t="e">
        <f>#REF!</f>
        <v>#REF!</v>
      </c>
      <c r="N42" s="77" t="e">
        <f>IF(A42="","",#REF!)</f>
        <v>#REF!</v>
      </c>
      <c r="O42"/>
    </row>
    <row r="43" spans="1:15" x14ac:dyDescent="0.25">
      <c r="A43" s="68" t="e">
        <f>IF(G43="","",Home!E$10)</f>
        <v>#REF!</v>
      </c>
      <c r="B43" s="91" t="e">
        <f>IF(G43="","",Home!E$13)</f>
        <v>#REF!</v>
      </c>
      <c r="C43" s="91" t="e">
        <f>IF(G43="","",Home!E$16)</f>
        <v>#REF!</v>
      </c>
      <c r="D43" s="91" t="e">
        <f>IF(G43="","",Home!E$25)</f>
        <v>#REF!</v>
      </c>
      <c r="E43" s="91" t="e">
        <f>IF(G43="","",Home!G$25)</f>
        <v>#REF!</v>
      </c>
      <c r="F43" s="91" t="e">
        <f>IF(A43="","",#REF!)</f>
        <v>#REF!</v>
      </c>
      <c r="G43" s="91" t="e">
        <f>IF(#REF!="","",#REF!)</f>
        <v>#REF!</v>
      </c>
      <c r="H43" s="83" t="e">
        <f>IF(A43="","",#REF!)</f>
        <v>#REF!</v>
      </c>
      <c r="I43" s="83" t="e">
        <f>IF(A43="","",#REF!)</f>
        <v>#REF!</v>
      </c>
      <c r="J43" s="80" t="e">
        <f>IF(A43="","",#REF!)</f>
        <v>#REF!</v>
      </c>
      <c r="K43" s="80" t="e">
        <f>IF(A43="","",#REF!)</f>
        <v>#REF!</v>
      </c>
      <c r="L43" s="72" t="e">
        <f>#REF!</f>
        <v>#REF!</v>
      </c>
      <c r="M43" s="72" t="e">
        <f>#REF!</f>
        <v>#REF!</v>
      </c>
      <c r="N43" s="77" t="e">
        <f>IF(A43="","",#REF!)</f>
        <v>#REF!</v>
      </c>
      <c r="O43"/>
    </row>
    <row r="44" spans="1:15" x14ac:dyDescent="0.25">
      <c r="A44" s="68" t="e">
        <f>IF(G44="","",Home!E$10)</f>
        <v>#REF!</v>
      </c>
      <c r="B44" s="91" t="e">
        <f>IF(G44="","",Home!E$13)</f>
        <v>#REF!</v>
      </c>
      <c r="C44" s="91" t="e">
        <f>IF(G44="","",Home!E$16)</f>
        <v>#REF!</v>
      </c>
      <c r="D44" s="91" t="e">
        <f>IF(G44="","",Home!E$25)</f>
        <v>#REF!</v>
      </c>
      <c r="E44" s="91" t="e">
        <f>IF(G44="","",Home!G$25)</f>
        <v>#REF!</v>
      </c>
      <c r="F44" s="91" t="e">
        <f>IF(A44="","",#REF!)</f>
        <v>#REF!</v>
      </c>
      <c r="G44" s="91" t="e">
        <f>IF(#REF!="","",#REF!)</f>
        <v>#REF!</v>
      </c>
      <c r="H44" s="83" t="e">
        <f>IF(A44="","",#REF!)</f>
        <v>#REF!</v>
      </c>
      <c r="I44" s="83" t="e">
        <f>IF(A44="","",#REF!)</f>
        <v>#REF!</v>
      </c>
      <c r="J44" s="80" t="e">
        <f>IF(A44="","",#REF!)</f>
        <v>#REF!</v>
      </c>
      <c r="K44" s="80" t="e">
        <f>IF(A44="","",#REF!)</f>
        <v>#REF!</v>
      </c>
      <c r="L44" s="72" t="e">
        <f>#REF!</f>
        <v>#REF!</v>
      </c>
      <c r="M44" s="72" t="e">
        <f>#REF!</f>
        <v>#REF!</v>
      </c>
      <c r="N44" s="77" t="e">
        <f>IF(A44="","",#REF!)</f>
        <v>#REF!</v>
      </c>
      <c r="O44"/>
    </row>
    <row r="45" spans="1:15" x14ac:dyDescent="0.25">
      <c r="A45" s="68" t="e">
        <f>IF(G45="","",Home!E$10)</f>
        <v>#REF!</v>
      </c>
      <c r="B45" s="91" t="e">
        <f>IF(G45="","",Home!E$13)</f>
        <v>#REF!</v>
      </c>
      <c r="C45" s="91" t="e">
        <f>IF(G45="","",Home!E$16)</f>
        <v>#REF!</v>
      </c>
      <c r="D45" s="91" t="e">
        <f>IF(G45="","",Home!E$25)</f>
        <v>#REF!</v>
      </c>
      <c r="E45" s="91" t="e">
        <f>IF(G45="","",Home!G$25)</f>
        <v>#REF!</v>
      </c>
      <c r="F45" s="91" t="e">
        <f>IF(A45="","",#REF!)</f>
        <v>#REF!</v>
      </c>
      <c r="G45" s="91" t="e">
        <f>IF(#REF!="","",#REF!)</f>
        <v>#REF!</v>
      </c>
      <c r="H45" s="83" t="e">
        <f>IF(A45="","",#REF!)</f>
        <v>#REF!</v>
      </c>
      <c r="I45" s="83" t="e">
        <f>IF(A45="","",#REF!)</f>
        <v>#REF!</v>
      </c>
      <c r="J45" s="80" t="e">
        <f>IF(A45="","",#REF!)</f>
        <v>#REF!</v>
      </c>
      <c r="K45" s="80" t="e">
        <f>IF(A45="","",#REF!)</f>
        <v>#REF!</v>
      </c>
      <c r="L45" s="72" t="e">
        <f>#REF!</f>
        <v>#REF!</v>
      </c>
      <c r="M45" s="72" t="e">
        <f>#REF!</f>
        <v>#REF!</v>
      </c>
      <c r="N45" s="77" t="e">
        <f>IF(A45="","",#REF!)</f>
        <v>#REF!</v>
      </c>
      <c r="O45"/>
    </row>
    <row r="46" spans="1:15" x14ac:dyDescent="0.25">
      <c r="A46" s="69" t="e">
        <f>IF(G46="","",Home!E$10)</f>
        <v>#REF!</v>
      </c>
      <c r="B46" s="90" t="e">
        <f>IF(G46="","",Home!E$13)</f>
        <v>#REF!</v>
      </c>
      <c r="C46" s="90" t="e">
        <f>IF(G46="","",Home!E$16)</f>
        <v>#REF!</v>
      </c>
      <c r="D46" s="99" t="e">
        <f>IF(G46="","",Home!E$25)</f>
        <v>#REF!</v>
      </c>
      <c r="E46" s="99" t="e">
        <f>IF(G46="","",Home!G$25)</f>
        <v>#REF!</v>
      </c>
      <c r="F46" s="90" t="e">
        <f>IF(A46="","",#REF!)</f>
        <v>#REF!</v>
      </c>
      <c r="G46" s="90" t="e">
        <f>IF(#REF!="","",#REF!)</f>
        <v>#REF!</v>
      </c>
      <c r="H46" s="84" t="e">
        <f>IF(A46="","",#REF!)</f>
        <v>#REF!</v>
      </c>
      <c r="I46" s="84" t="e">
        <f>IF(A46="","",#REF!)</f>
        <v>#REF!</v>
      </c>
      <c r="J46" s="81" t="e">
        <f>IF(A46="","",#REF!)</f>
        <v>#REF!</v>
      </c>
      <c r="K46" s="81" t="e">
        <f>IF(A46="","",#REF!)</f>
        <v>#REF!</v>
      </c>
      <c r="L46" s="73" t="e">
        <f>#REF!</f>
        <v>#REF!</v>
      </c>
      <c r="M46" s="73" t="e">
        <f>#REF!</f>
        <v>#REF!</v>
      </c>
      <c r="N46" s="78" t="e">
        <f>IF(A46="","",#REF!)</f>
        <v>#REF!</v>
      </c>
      <c r="O46"/>
    </row>
  </sheetData>
  <sheetProtection password="CC39" sheet="1" objects="1" scenarios="1" selectLockedCell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9"/>
  <sheetViews>
    <sheetView workbookViewId="0">
      <selection activeCell="A46" sqref="A46"/>
    </sheetView>
  </sheetViews>
  <sheetFormatPr baseColWidth="10" defaultColWidth="12.85546875" defaultRowHeight="15" x14ac:dyDescent="0.25"/>
  <cols>
    <col min="15" max="15" width="12.85546875" style="95"/>
  </cols>
  <sheetData>
    <row r="1" spans="1:15" x14ac:dyDescent="0.25">
      <c r="A1" t="s">
        <v>38</v>
      </c>
      <c r="B1" t="s">
        <v>47</v>
      </c>
      <c r="C1" t="s">
        <v>40</v>
      </c>
      <c r="D1" t="s">
        <v>51</v>
      </c>
      <c r="E1" t="s">
        <v>52</v>
      </c>
      <c r="F1" t="s">
        <v>48</v>
      </c>
      <c r="G1" t="s">
        <v>16</v>
      </c>
      <c r="H1" t="s">
        <v>0</v>
      </c>
      <c r="I1" t="s">
        <v>1</v>
      </c>
      <c r="J1" t="s">
        <v>2</v>
      </c>
      <c r="K1" t="s">
        <v>3</v>
      </c>
      <c r="L1" t="s">
        <v>5</v>
      </c>
      <c r="M1" t="s">
        <v>6</v>
      </c>
      <c r="N1" t="s">
        <v>4</v>
      </c>
      <c r="O1"/>
    </row>
    <row r="2" spans="1:15" x14ac:dyDescent="0.25">
      <c r="A2">
        <v>0</v>
      </c>
      <c r="B2">
        <v>0</v>
      </c>
      <c r="C2">
        <v>0</v>
      </c>
      <c r="D2">
        <v>0</v>
      </c>
      <c r="E2">
        <v>0</v>
      </c>
      <c r="F2" t="s">
        <v>75</v>
      </c>
      <c r="G2" t="s">
        <v>67</v>
      </c>
      <c r="H2">
        <v>45013</v>
      </c>
      <c r="I2">
        <v>45017</v>
      </c>
      <c r="J2">
        <v>4</v>
      </c>
      <c r="K2">
        <v>1</v>
      </c>
      <c r="L2" t="s">
        <v>64</v>
      </c>
      <c r="M2" t="s">
        <v>17</v>
      </c>
      <c r="N2">
        <v>600</v>
      </c>
      <c r="O2"/>
    </row>
    <row r="3" spans="1:15" x14ac:dyDescent="0.25">
      <c r="A3">
        <v>0</v>
      </c>
      <c r="B3">
        <v>0</v>
      </c>
      <c r="C3">
        <v>0</v>
      </c>
      <c r="D3">
        <v>0</v>
      </c>
      <c r="E3">
        <v>0</v>
      </c>
      <c r="F3" t="s">
        <v>75</v>
      </c>
      <c r="G3" t="s">
        <v>68</v>
      </c>
      <c r="H3">
        <v>45014</v>
      </c>
      <c r="I3">
        <v>45018</v>
      </c>
      <c r="J3">
        <v>4</v>
      </c>
      <c r="K3">
        <v>1</v>
      </c>
      <c r="L3" t="s">
        <v>64</v>
      </c>
      <c r="M3" t="s">
        <v>17</v>
      </c>
      <c r="N3">
        <v>600</v>
      </c>
    </row>
    <row r="4" spans="1:15" x14ac:dyDescent="0.25">
      <c r="A4">
        <v>0</v>
      </c>
      <c r="B4">
        <v>0</v>
      </c>
      <c r="C4">
        <v>0</v>
      </c>
      <c r="D4">
        <v>0</v>
      </c>
      <c r="E4">
        <v>0</v>
      </c>
      <c r="F4" t="s">
        <v>75</v>
      </c>
      <c r="G4" t="s">
        <v>69</v>
      </c>
      <c r="H4">
        <v>45015</v>
      </c>
      <c r="I4">
        <v>45019</v>
      </c>
      <c r="J4">
        <v>4</v>
      </c>
      <c r="K4">
        <v>2</v>
      </c>
      <c r="L4" t="s">
        <v>64</v>
      </c>
      <c r="M4" t="s">
        <v>66</v>
      </c>
      <c r="N4">
        <v>600</v>
      </c>
    </row>
    <row r="5" spans="1:15" x14ac:dyDescent="0.25">
      <c r="A5">
        <v>0</v>
      </c>
      <c r="B5">
        <v>0</v>
      </c>
      <c r="C5">
        <v>0</v>
      </c>
      <c r="D5">
        <v>0</v>
      </c>
      <c r="E5">
        <v>0</v>
      </c>
      <c r="F5" t="s">
        <v>75</v>
      </c>
      <c r="G5" t="s">
        <v>70</v>
      </c>
      <c r="H5">
        <v>45013</v>
      </c>
      <c r="I5">
        <v>45020</v>
      </c>
      <c r="J5">
        <v>7</v>
      </c>
      <c r="K5">
        <v>1</v>
      </c>
      <c r="L5" t="s">
        <v>64</v>
      </c>
      <c r="M5" t="s">
        <v>17</v>
      </c>
      <c r="N5">
        <v>1050</v>
      </c>
    </row>
    <row r="6" spans="1:15" x14ac:dyDescent="0.25">
      <c r="A6">
        <v>0</v>
      </c>
      <c r="B6">
        <v>0</v>
      </c>
      <c r="C6">
        <v>0</v>
      </c>
      <c r="D6">
        <v>0</v>
      </c>
      <c r="E6">
        <v>0</v>
      </c>
      <c r="F6" t="s">
        <v>75</v>
      </c>
      <c r="G6" t="s">
        <v>71</v>
      </c>
      <c r="H6">
        <v>45013</v>
      </c>
      <c r="I6">
        <v>45018</v>
      </c>
      <c r="J6">
        <v>5</v>
      </c>
      <c r="K6">
        <v>2</v>
      </c>
      <c r="L6" t="s">
        <v>64</v>
      </c>
      <c r="M6" t="s">
        <v>66</v>
      </c>
      <c r="N6">
        <v>750</v>
      </c>
    </row>
    <row r="7" spans="1:15" x14ac:dyDescent="0.25">
      <c r="A7">
        <v>0</v>
      </c>
      <c r="B7">
        <v>0</v>
      </c>
      <c r="C7">
        <v>0</v>
      </c>
      <c r="D7">
        <v>0</v>
      </c>
      <c r="E7">
        <v>0</v>
      </c>
      <c r="F7" t="s">
        <v>75</v>
      </c>
      <c r="G7" t="s">
        <v>72</v>
      </c>
      <c r="H7">
        <v>45014</v>
      </c>
      <c r="I7">
        <v>45019</v>
      </c>
      <c r="J7">
        <v>5</v>
      </c>
      <c r="K7">
        <v>1</v>
      </c>
      <c r="L7" t="s">
        <v>64</v>
      </c>
      <c r="M7" t="s">
        <v>17</v>
      </c>
      <c r="N7">
        <v>750</v>
      </c>
    </row>
    <row r="8" spans="1:15" x14ac:dyDescent="0.25">
      <c r="A8">
        <v>0</v>
      </c>
      <c r="B8">
        <v>0</v>
      </c>
      <c r="C8">
        <v>0</v>
      </c>
      <c r="D8">
        <v>0</v>
      </c>
      <c r="E8">
        <v>0</v>
      </c>
      <c r="F8" t="s">
        <v>75</v>
      </c>
      <c r="G8" t="s">
        <v>73</v>
      </c>
      <c r="H8">
        <v>45015</v>
      </c>
      <c r="I8">
        <v>45017</v>
      </c>
      <c r="J8">
        <v>2</v>
      </c>
      <c r="K8">
        <v>2</v>
      </c>
      <c r="L8" t="s">
        <v>64</v>
      </c>
      <c r="M8" t="s">
        <v>66</v>
      </c>
      <c r="N8">
        <v>300</v>
      </c>
    </row>
    <row r="9" spans="1:15" x14ac:dyDescent="0.25">
      <c r="A9" t="e">
        <v>#REF!</v>
      </c>
      <c r="B9" t="e">
        <v>#REF!</v>
      </c>
      <c r="C9" t="e">
        <v>#REF!</v>
      </c>
      <c r="D9" t="e">
        <v>#REF!</v>
      </c>
      <c r="E9" t="e">
        <v>#REF!</v>
      </c>
      <c r="F9" t="e">
        <v>#REF!</v>
      </c>
      <c r="G9" t="e">
        <v>#REF!</v>
      </c>
      <c r="H9" t="e">
        <v>#REF!</v>
      </c>
      <c r="I9" t="e">
        <v>#REF!</v>
      </c>
      <c r="J9" t="e">
        <v>#REF!</v>
      </c>
      <c r="K9" t="e">
        <v>#REF!</v>
      </c>
      <c r="L9" t="e">
        <v>#REF!</v>
      </c>
      <c r="M9" t="e">
        <v>#REF!</v>
      </c>
      <c r="N9" t="e">
        <v>#REF!</v>
      </c>
    </row>
  </sheetData>
  <sheetProtection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6"/>
  <sheetViews>
    <sheetView workbookViewId="0">
      <selection activeCell="H2" sqref="H2"/>
    </sheetView>
  </sheetViews>
  <sheetFormatPr baseColWidth="10" defaultColWidth="9.140625" defaultRowHeight="12.75" x14ac:dyDescent="0.25"/>
  <cols>
    <col min="1" max="3" width="16.28515625" style="1" customWidth="1"/>
    <col min="4" max="4" width="13.7109375" style="1" customWidth="1"/>
    <col min="5" max="5" width="16.28515625" style="1" customWidth="1"/>
    <col min="6" max="6" width="40.7109375" style="1" customWidth="1"/>
    <col min="7" max="7" width="16.28515625" style="111" customWidth="1"/>
    <col min="8" max="8" width="16.28515625" style="1" customWidth="1"/>
    <col min="9" max="9" width="9" style="1" customWidth="1"/>
    <col min="10" max="16384" width="9.140625" style="1"/>
  </cols>
  <sheetData>
    <row r="1" spans="1:9" s="58" customFormat="1" x14ac:dyDescent="0.25">
      <c r="A1" s="59" t="s">
        <v>38</v>
      </c>
      <c r="B1" s="59" t="s">
        <v>39</v>
      </c>
      <c r="C1" s="59" t="s">
        <v>40</v>
      </c>
      <c r="D1" s="59" t="s">
        <v>41</v>
      </c>
      <c r="E1" s="59" t="s">
        <v>11</v>
      </c>
      <c r="F1" s="59" t="s">
        <v>57</v>
      </c>
      <c r="G1" s="110" t="s">
        <v>59</v>
      </c>
      <c r="H1" s="59" t="s">
        <v>60</v>
      </c>
      <c r="I1" s="59" t="s">
        <v>4</v>
      </c>
    </row>
    <row r="2" spans="1:9" x14ac:dyDescent="0.25">
      <c r="A2" s="60" t="str">
        <f>IF(F2="","",Home!E$10)</f>
        <v/>
      </c>
      <c r="B2" s="60" t="str">
        <f>IF(F2="","",Home!E$13)</f>
        <v/>
      </c>
      <c r="C2" s="60" t="str">
        <f>IF(F2="","",Home!E$16)</f>
        <v/>
      </c>
      <c r="D2" s="60" t="str">
        <f>IF(F2="","",Home!E$19)</f>
        <v/>
      </c>
      <c r="E2" s="60" t="str">
        <f>IF(F2="","",Home!E$22)</f>
        <v/>
      </c>
      <c r="F2" s="60" t="str">
        <f>IF('Banquete IIC'!C11="","",'Banquete IIC'!C11)</f>
        <v/>
      </c>
      <c r="G2" s="109" t="str">
        <f>IF('Banquete IIC'!G11="","",'Banquete IIC'!G11)</f>
        <v/>
      </c>
      <c r="H2" s="109" t="str">
        <f>IF('Banquete IIC'!I11="","",'Banquete IIC'!I11)</f>
        <v/>
      </c>
      <c r="I2" s="62" t="str">
        <f>'Banquete IIC'!M11</f>
        <v/>
      </c>
    </row>
    <row r="3" spans="1:9" x14ac:dyDescent="0.25">
      <c r="A3" s="60" t="str">
        <f>IF(F3="","",Home!E$10)</f>
        <v/>
      </c>
      <c r="B3" s="60" t="str">
        <f>IF(F3="","",Home!E$13)</f>
        <v/>
      </c>
      <c r="C3" s="60" t="str">
        <f>IF(F3="","",Home!E$16)</f>
        <v/>
      </c>
      <c r="D3" s="60" t="str">
        <f>IF(F3="","",Home!E$19)</f>
        <v/>
      </c>
      <c r="E3" s="60" t="str">
        <f>IF(F3="","",Home!E$22)</f>
        <v/>
      </c>
      <c r="F3" s="60" t="str">
        <f>IF('Banquete IIC'!C12="","",'Banquete IIC'!C12)</f>
        <v/>
      </c>
      <c r="G3" s="109" t="str">
        <f>IF('Banquete IIC'!G12="","",'Banquete IIC'!G12)</f>
        <v/>
      </c>
      <c r="H3" s="109" t="str">
        <f>IF('Banquete IIC'!I12="","",'Banquete IIC'!I12)</f>
        <v/>
      </c>
      <c r="I3" s="62" t="str">
        <f>'Banquete IIC'!M12</f>
        <v/>
      </c>
    </row>
    <row r="4" spans="1:9" x14ac:dyDescent="0.25">
      <c r="A4" s="60" t="str">
        <f>IF(F4="","",Home!E$10)</f>
        <v/>
      </c>
      <c r="B4" s="60" t="str">
        <f>IF(F4="","",Home!E$13)</f>
        <v/>
      </c>
      <c r="C4" s="60" t="str">
        <f>IF(F4="","",Home!E$16)</f>
        <v/>
      </c>
      <c r="D4" s="60" t="str">
        <f>IF(F4="","",Home!E$19)</f>
        <v/>
      </c>
      <c r="E4" s="60" t="str">
        <f>IF(F4="","",Home!E$22)</f>
        <v/>
      </c>
      <c r="F4" s="60" t="str">
        <f>IF('Banquete IIC'!C13="","",'Banquete IIC'!C13)</f>
        <v/>
      </c>
      <c r="G4" s="109" t="str">
        <f>IF('Banquete IIC'!G13="","",'Banquete IIC'!G13)</f>
        <v/>
      </c>
      <c r="H4" s="109" t="str">
        <f>IF('Banquete IIC'!I13="","",'Banquete IIC'!I13)</f>
        <v/>
      </c>
      <c r="I4" s="62" t="str">
        <f>'Banquete IIC'!M13</f>
        <v/>
      </c>
    </row>
    <row r="5" spans="1:9" x14ac:dyDescent="0.25">
      <c r="A5" s="60" t="str">
        <f>IF(F5="","",Home!E$10)</f>
        <v/>
      </c>
      <c r="B5" s="60" t="str">
        <f>IF(F5="","",Home!E$13)</f>
        <v/>
      </c>
      <c r="C5" s="60" t="str">
        <f>IF(F5="","",Home!E$16)</f>
        <v/>
      </c>
      <c r="D5" s="60" t="str">
        <f>IF(F5="","",Home!E$19)</f>
        <v/>
      </c>
      <c r="E5" s="60" t="str">
        <f>IF(F5="","",Home!E$22)</f>
        <v/>
      </c>
      <c r="F5" s="60" t="str">
        <f>IF('Banquete IIC'!C14="","",'Banquete IIC'!C14)</f>
        <v/>
      </c>
      <c r="G5" s="109" t="str">
        <f>IF('Banquete IIC'!G14="","",'Banquete IIC'!G14)</f>
        <v/>
      </c>
      <c r="H5" s="109" t="str">
        <f>IF('Banquete IIC'!I14="","",'Banquete IIC'!I14)</f>
        <v/>
      </c>
      <c r="I5" s="62" t="str">
        <f>'Banquete IIC'!M14</f>
        <v/>
      </c>
    </row>
    <row r="6" spans="1:9" x14ac:dyDescent="0.25">
      <c r="A6" s="60" t="str">
        <f>IF(F6="","",Home!E$10)</f>
        <v/>
      </c>
      <c r="B6" s="60" t="str">
        <f>IF(F6="","",Home!E$13)</f>
        <v/>
      </c>
      <c r="C6" s="60" t="str">
        <f>IF(F6="","",Home!E$16)</f>
        <v/>
      </c>
      <c r="D6" s="60" t="str">
        <f>IF(F6="","",Home!E$19)</f>
        <v/>
      </c>
      <c r="E6" s="60" t="str">
        <f>IF(F6="","",Home!E$22)</f>
        <v/>
      </c>
      <c r="F6" s="60" t="str">
        <f>IF('Banquete IIC'!C15="","",'Banquete IIC'!C15)</f>
        <v/>
      </c>
      <c r="G6" s="109" t="str">
        <f>IF('Banquete IIC'!G15="","",'Banquete IIC'!G15)</f>
        <v/>
      </c>
      <c r="H6" s="109" t="str">
        <f>IF('Banquete IIC'!I15="","",'Banquete IIC'!I15)</f>
        <v/>
      </c>
      <c r="I6" s="62" t="str">
        <f>'Banquete IIC'!M15</f>
        <v/>
      </c>
    </row>
    <row r="7" spans="1:9" x14ac:dyDescent="0.25">
      <c r="A7" s="60" t="str">
        <f>IF(F7="","",Home!E$10)</f>
        <v/>
      </c>
      <c r="B7" s="60" t="str">
        <f>IF(F7="","",Home!E$13)</f>
        <v/>
      </c>
      <c r="C7" s="60" t="str">
        <f>IF(F7="","",Home!E$16)</f>
        <v/>
      </c>
      <c r="D7" s="60" t="str">
        <f>IF(F7="","",Home!E$19)</f>
        <v/>
      </c>
      <c r="E7" s="60" t="str">
        <f>IF(F7="","",Home!E$22)</f>
        <v/>
      </c>
      <c r="F7" s="60" t="str">
        <f>IF('Banquete IIC'!C16="","",'Banquete IIC'!C16)</f>
        <v/>
      </c>
      <c r="G7" s="109" t="str">
        <f>IF('Banquete IIC'!G16="","",'Banquete IIC'!G16)</f>
        <v/>
      </c>
      <c r="H7" s="109" t="str">
        <f>IF('Banquete IIC'!I16="","",'Banquete IIC'!I16)</f>
        <v/>
      </c>
      <c r="I7" s="62" t="str">
        <f>'Banquete IIC'!M16</f>
        <v/>
      </c>
    </row>
    <row r="8" spans="1:9" x14ac:dyDescent="0.25">
      <c r="A8" s="60" t="str">
        <f>IF(F8="","",Home!E$10)</f>
        <v/>
      </c>
      <c r="B8" s="60" t="str">
        <f>IF(F8="","",Home!E$13)</f>
        <v/>
      </c>
      <c r="C8" s="60" t="str">
        <f>IF(F8="","",Home!E$16)</f>
        <v/>
      </c>
      <c r="D8" s="60" t="str">
        <f>IF(F8="","",Home!E$19)</f>
        <v/>
      </c>
      <c r="E8" s="60" t="str">
        <f>IF(F8="","",Home!E$22)</f>
        <v/>
      </c>
      <c r="F8" s="60" t="str">
        <f>IF('Banquete IIC'!C17="","",'Banquete IIC'!C17)</f>
        <v/>
      </c>
      <c r="G8" s="109" t="str">
        <f>IF('Banquete IIC'!G17="","",'Banquete IIC'!G17)</f>
        <v/>
      </c>
      <c r="H8" s="109" t="str">
        <f>IF('Banquete IIC'!I17="","",'Banquete IIC'!I17)</f>
        <v/>
      </c>
      <c r="I8" s="62" t="str">
        <f>'Banquete IIC'!M17</f>
        <v/>
      </c>
    </row>
    <row r="9" spans="1:9" x14ac:dyDescent="0.25">
      <c r="A9" s="60" t="str">
        <f>IF(F9="","",Home!E$10)</f>
        <v/>
      </c>
      <c r="B9" s="60" t="str">
        <f>IF(F9="","",Home!E$13)</f>
        <v/>
      </c>
      <c r="C9" s="60" t="str">
        <f>IF(F9="","",Home!E$16)</f>
        <v/>
      </c>
      <c r="D9" s="60" t="str">
        <f>IF(F9="","",Home!E$19)</f>
        <v/>
      </c>
      <c r="E9" s="60" t="str">
        <f>IF(F9="","",Home!E$22)</f>
        <v/>
      </c>
      <c r="F9" s="60" t="str">
        <f>IF('Banquete IIC'!C18="","",'Banquete IIC'!C18)</f>
        <v/>
      </c>
      <c r="G9" s="109" t="str">
        <f>IF('Banquete IIC'!G18="","",'Banquete IIC'!G18)</f>
        <v/>
      </c>
      <c r="H9" s="109" t="str">
        <f>IF('Banquete IIC'!I18="","",'Banquete IIC'!I18)</f>
        <v/>
      </c>
      <c r="I9" s="62" t="str">
        <f>'Banquete IIC'!M18</f>
        <v/>
      </c>
    </row>
    <row r="10" spans="1:9" x14ac:dyDescent="0.25">
      <c r="A10" s="60" t="str">
        <f>IF(F10="","",Home!E$10)</f>
        <v/>
      </c>
      <c r="B10" s="60" t="str">
        <f>IF(F10="","",Home!E$13)</f>
        <v/>
      </c>
      <c r="C10" s="60" t="str">
        <f>IF(F10="","",Home!E$16)</f>
        <v/>
      </c>
      <c r="D10" s="60" t="str">
        <f>IF(F10="","",Home!E$19)</f>
        <v/>
      </c>
      <c r="E10" s="60" t="str">
        <f>IF(F10="","",Home!E$22)</f>
        <v/>
      </c>
      <c r="F10" s="60" t="str">
        <f>IF('Banquete IIC'!C19="","",'Banquete IIC'!C19)</f>
        <v/>
      </c>
      <c r="G10" s="109" t="str">
        <f>IF('Banquete IIC'!G19="","",'Banquete IIC'!G19)</f>
        <v/>
      </c>
      <c r="H10" s="109" t="str">
        <f>IF('Banquete IIC'!I19="","",'Banquete IIC'!I19)</f>
        <v/>
      </c>
      <c r="I10" s="62" t="str">
        <f>'Banquete IIC'!M19</f>
        <v/>
      </c>
    </row>
    <row r="11" spans="1:9" x14ac:dyDescent="0.25">
      <c r="A11" s="60" t="str">
        <f>IF(F11="","",Home!E$10)</f>
        <v/>
      </c>
      <c r="B11" s="60" t="str">
        <f>IF(F11="","",Home!E$13)</f>
        <v/>
      </c>
      <c r="C11" s="60" t="str">
        <f>IF(F11="","",Home!E$16)</f>
        <v/>
      </c>
      <c r="D11" s="60" t="str">
        <f>IF(F11="","",Home!E$19)</f>
        <v/>
      </c>
      <c r="E11" s="60" t="str">
        <f>IF(F11="","",Home!E$22)</f>
        <v/>
      </c>
      <c r="F11" s="60" t="str">
        <f>IF('Banquete IIC'!C20="","",'Banquete IIC'!C20)</f>
        <v/>
      </c>
      <c r="G11" s="109" t="str">
        <f>IF('Banquete IIC'!G20="","",'Banquete IIC'!G20)</f>
        <v/>
      </c>
      <c r="H11" s="109" t="str">
        <f>IF('Banquete IIC'!I20="","",'Banquete IIC'!I20)</f>
        <v/>
      </c>
      <c r="I11" s="62" t="str">
        <f>'Banquete IIC'!M20</f>
        <v/>
      </c>
    </row>
    <row r="12" spans="1:9" x14ac:dyDescent="0.25">
      <c r="A12" s="60" t="str">
        <f>IF(F12="","",Home!E$10)</f>
        <v/>
      </c>
      <c r="B12" s="60" t="str">
        <f>IF(F12="","",Home!E$13)</f>
        <v/>
      </c>
      <c r="C12" s="60" t="str">
        <f>IF(F12="","",Home!E$16)</f>
        <v/>
      </c>
      <c r="D12" s="60" t="str">
        <f>IF(F12="","",Home!E$19)</f>
        <v/>
      </c>
      <c r="E12" s="60" t="str">
        <f>IF(F12="","",Home!E$22)</f>
        <v/>
      </c>
      <c r="F12" s="60" t="str">
        <f>IF('Banquete IIC'!C21="","",'Banquete IIC'!C21)</f>
        <v/>
      </c>
      <c r="G12" s="109" t="str">
        <f>IF('Banquete IIC'!G21="","",'Banquete IIC'!G21)</f>
        <v/>
      </c>
      <c r="H12" s="109" t="str">
        <f>IF('Banquete IIC'!I21="","",'Banquete IIC'!I21)</f>
        <v/>
      </c>
      <c r="I12" s="62" t="str">
        <f>'Banquete IIC'!M21</f>
        <v/>
      </c>
    </row>
    <row r="13" spans="1:9" x14ac:dyDescent="0.25">
      <c r="A13" s="60" t="str">
        <f>IF(F13="","",Home!E$10)</f>
        <v/>
      </c>
      <c r="B13" s="60" t="str">
        <f>IF(F13="","",Home!E$13)</f>
        <v/>
      </c>
      <c r="C13" s="60" t="str">
        <f>IF(F13="","",Home!E$16)</f>
        <v/>
      </c>
      <c r="D13" s="60" t="str">
        <f>IF(F13="","",Home!E$19)</f>
        <v/>
      </c>
      <c r="E13" s="60" t="str">
        <f>IF(F13="","",Home!E$22)</f>
        <v/>
      </c>
      <c r="F13" s="60" t="str">
        <f>IF('Banquete IIC'!C22="","",'Banquete IIC'!C22)</f>
        <v/>
      </c>
      <c r="G13" s="109" t="str">
        <f>IF('Banquete IIC'!G22="","",'Banquete IIC'!G22)</f>
        <v/>
      </c>
      <c r="H13" s="109" t="str">
        <f>IF('Banquete IIC'!I22="","",'Banquete IIC'!I22)</f>
        <v/>
      </c>
      <c r="I13" s="62" t="str">
        <f>'Banquete IIC'!M22</f>
        <v/>
      </c>
    </row>
    <row r="14" spans="1:9" x14ac:dyDescent="0.25">
      <c r="A14" s="60" t="str">
        <f>IF(F14="","",Home!E$10)</f>
        <v/>
      </c>
      <c r="B14" s="60" t="str">
        <f>IF(F14="","",Home!E$13)</f>
        <v/>
      </c>
      <c r="C14" s="60" t="str">
        <f>IF(F14="","",Home!E$16)</f>
        <v/>
      </c>
      <c r="D14" s="60" t="str">
        <f>IF(F14="","",Home!E$19)</f>
        <v/>
      </c>
      <c r="E14" s="60" t="str">
        <f>IF(F14="","",Home!E$22)</f>
        <v/>
      </c>
      <c r="F14" s="60" t="str">
        <f>IF('Banquete IIC'!C23="","",'Banquete IIC'!C23)</f>
        <v/>
      </c>
      <c r="G14" s="109" t="str">
        <f>IF('Banquete IIC'!G23="","",'Banquete IIC'!G23)</f>
        <v/>
      </c>
      <c r="H14" s="109" t="str">
        <f>IF('Banquete IIC'!I23="","",'Banquete IIC'!I23)</f>
        <v/>
      </c>
      <c r="I14" s="62" t="str">
        <f>'Banquete IIC'!M23</f>
        <v/>
      </c>
    </row>
    <row r="15" spans="1:9" x14ac:dyDescent="0.25">
      <c r="A15" s="60" t="str">
        <f>IF(F15="","",Home!E$10)</f>
        <v/>
      </c>
      <c r="B15" s="60" t="str">
        <f>IF(F15="","",Home!E$13)</f>
        <v/>
      </c>
      <c r="C15" s="60" t="str">
        <f>IF(F15="","",Home!E$16)</f>
        <v/>
      </c>
      <c r="D15" s="60" t="str">
        <f>IF(F15="","",Home!E$19)</f>
        <v/>
      </c>
      <c r="E15" s="60" t="str">
        <f>IF(F15="","",Home!E$22)</f>
        <v/>
      </c>
      <c r="F15" s="60" t="str">
        <f>IF('Banquete IIC'!C24="","",'Banquete IIC'!C24)</f>
        <v/>
      </c>
      <c r="G15" s="109" t="str">
        <f>IF('Banquete IIC'!G24="","",'Banquete IIC'!G24)</f>
        <v/>
      </c>
      <c r="H15" s="109" t="str">
        <f>IF('Banquete IIC'!I24="","",'Banquete IIC'!I24)</f>
        <v/>
      </c>
      <c r="I15" s="62" t="str">
        <f>'Banquete IIC'!M24</f>
        <v/>
      </c>
    </row>
    <row r="16" spans="1:9" x14ac:dyDescent="0.25">
      <c r="A16" s="60" t="str">
        <f>IF(F16="","",Home!E$10)</f>
        <v/>
      </c>
      <c r="B16" s="60" t="str">
        <f>IF(F16="","",Home!E$13)</f>
        <v/>
      </c>
      <c r="C16" s="60" t="str">
        <f>IF(F16="","",Home!E$16)</f>
        <v/>
      </c>
      <c r="D16" s="60" t="str">
        <f>IF(F16="","",Home!E$19)</f>
        <v/>
      </c>
      <c r="E16" s="60" t="str">
        <f>IF(F16="","",Home!E$22)</f>
        <v/>
      </c>
      <c r="F16" s="60" t="str">
        <f>IF('Banquete IIC'!C25="","",'Banquete IIC'!C25)</f>
        <v/>
      </c>
      <c r="G16" s="109" t="str">
        <f>IF('Banquete IIC'!G25="","",'Banquete IIC'!G25)</f>
        <v/>
      </c>
      <c r="H16" s="109" t="str">
        <f>IF('Banquete IIC'!I25="","",'Banquete IIC'!I25)</f>
        <v/>
      </c>
      <c r="I16" s="62" t="str">
        <f>'Banquete IIC'!M25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Home</vt:lpstr>
      <vt:lpstr>Hotel Unique</vt:lpstr>
      <vt:lpstr>Hotel Sur la Mer</vt:lpstr>
      <vt:lpstr>Banquete IIC</vt:lpstr>
      <vt:lpstr>Info</vt:lpstr>
      <vt:lpstr>Export Users</vt:lpstr>
      <vt:lpstr>Export Accom</vt:lpstr>
      <vt:lpstr>Export Accom2</vt:lpstr>
      <vt:lpstr>Export Banquet</vt:lpstr>
      <vt:lpstr>'Banquete IIC'!Área_de_impresión</vt:lpstr>
      <vt:lpstr>'Hotel Sur la Mer'!Área_de_impresión</vt:lpstr>
      <vt:lpstr>'Hotel Unique'!Área_de_impresión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Silvina Carasi</dc:creator>
  <cp:lastModifiedBy>Ivan</cp:lastModifiedBy>
  <cp:lastPrinted>2023-03-05T11:40:00Z</cp:lastPrinted>
  <dcterms:created xsi:type="dcterms:W3CDTF">2021-07-13T15:50:18Z</dcterms:created>
  <dcterms:modified xsi:type="dcterms:W3CDTF">2023-03-05T11:43:04Z</dcterms:modified>
</cp:coreProperties>
</file>